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15120" windowHeight="7995" firstSheet="11" activeTab="12"/>
  </bookViews>
  <sheets>
    <sheet name="DECEMBER 16  " sheetId="22" r:id="rId1"/>
    <sheet name="NOVEMBER 16 " sheetId="21" r:id="rId2"/>
    <sheet name="OCTOBER 16  " sheetId="20" r:id="rId3"/>
    <sheet name="SEPTEMBER 16 " sheetId="16" r:id="rId4"/>
    <sheet name="AUGUST 16 " sheetId="15" r:id="rId5"/>
    <sheet name="JULY 16 " sheetId="14" r:id="rId6"/>
    <sheet name="JUNE 16 " sheetId="13" r:id="rId7"/>
    <sheet name="MAY 16  " sheetId="12" r:id="rId8"/>
    <sheet name="APRIL 16 " sheetId="11" r:id="rId9"/>
    <sheet name="MARCH 16 " sheetId="10" r:id="rId10"/>
    <sheet name="1B - FEBRUARY 16" sheetId="9" r:id="rId11"/>
    <sheet name="1A - JANUARY 16" sheetId="4" r:id="rId12"/>
    <sheet name="1 - ICE HOURS" sheetId="6" r:id="rId13"/>
    <sheet name="2 - INCOMES" sheetId="3" r:id="rId14"/>
    <sheet name="3 - EXPENSES" sheetId="2" r:id="rId15"/>
    <sheet name="3B - ENERGY COST" sheetId="23" r:id="rId16"/>
    <sheet name="4 - PROFIT &amp; LOSS" sheetId="7" r:id="rId17"/>
  </sheets>
  <externalReferences>
    <externalReference r:id="rId18"/>
  </externalReferences>
  <definedNames>
    <definedName name="_xlnm.Print_Area" localSheetId="11">'1A - JANUARY 16'!$A$1:$P$82</definedName>
    <definedName name="_xlnm.Print_Area" localSheetId="10">'1B - FEBRUARY 16'!$A$1:$O$82</definedName>
    <definedName name="_xlnm.Print_Area" localSheetId="13">'2 - INCOMES'!$A$1:$P$69</definedName>
    <definedName name="_xlnm.Print_Area" localSheetId="14">'3 - EXPENSES'!$A$1:$I$66</definedName>
    <definedName name="_xlnm.Print_Area" localSheetId="15">'3B - ENERGY COST'!$A$1:$V$69</definedName>
    <definedName name="_xlnm.Print_Area" localSheetId="16">'4 - PROFIT &amp; LOSS'!$A$1:$N$43</definedName>
    <definedName name="_xlnm.Print_Area" localSheetId="8">'APRIL 16 '!$A$1:$O$81</definedName>
    <definedName name="_xlnm.Print_Area" localSheetId="4">'AUGUST 16 '!$A$1:$O$81</definedName>
    <definedName name="_xlnm.Print_Area" localSheetId="0">'DECEMBER 16  '!$A$1:$O$81</definedName>
    <definedName name="_xlnm.Print_Area" localSheetId="5">'JULY 16 '!$A$1:$O$81</definedName>
    <definedName name="_xlnm.Print_Area" localSheetId="6">'JUNE 16 '!$A$1:$O$81</definedName>
    <definedName name="_xlnm.Print_Area" localSheetId="9">'MARCH 16 '!$A$1:$O$81</definedName>
    <definedName name="_xlnm.Print_Area" localSheetId="7">'MAY 16  '!$A$1:$O$97</definedName>
    <definedName name="_xlnm.Print_Area" localSheetId="1">'NOVEMBER 16 '!$A$1:$O$81</definedName>
    <definedName name="_xlnm.Print_Area" localSheetId="2">'OCTOBER 16  '!$A$1:$O$97</definedName>
    <definedName name="_xlnm.Print_Area" localSheetId="3">'SEPTEMBER 16 '!$A$1:$O$81</definedName>
  </definedNames>
  <calcPr calcId="144525"/>
</workbook>
</file>

<file path=xl/calcChain.xml><?xml version="1.0" encoding="utf-8"?>
<calcChain xmlns="http://schemas.openxmlformats.org/spreadsheetml/2006/main">
  <c r="F38" i="2" l="1"/>
  <c r="F37" i="2"/>
  <c r="M24" i="7" l="1"/>
  <c r="K24" i="7"/>
  <c r="J24" i="7"/>
  <c r="I24" i="7"/>
  <c r="H24" i="7"/>
  <c r="F24" i="7"/>
  <c r="D24" i="7"/>
  <c r="B24" i="7"/>
  <c r="C24" i="7"/>
  <c r="G65" i="23"/>
  <c r="G53" i="23"/>
  <c r="G54" i="23"/>
  <c r="G56" i="23"/>
  <c r="G58" i="23"/>
  <c r="G59" i="23"/>
  <c r="G60" i="23"/>
  <c r="G61" i="23"/>
  <c r="G63" i="23"/>
  <c r="G52" i="23"/>
  <c r="F63" i="23"/>
  <c r="F61" i="23"/>
  <c r="F60" i="23"/>
  <c r="F59" i="23"/>
  <c r="F58" i="23"/>
  <c r="F56" i="23"/>
  <c r="F54" i="23"/>
  <c r="F53" i="23"/>
  <c r="F65" i="23"/>
  <c r="F55" i="23"/>
  <c r="G55" i="23" s="1"/>
  <c r="E24" i="7" s="1"/>
  <c r="F57" i="23"/>
  <c r="G57" i="23" s="1"/>
  <c r="G24" i="7" s="1"/>
  <c r="F62" i="23"/>
  <c r="G62" i="23" s="1"/>
  <c r="L24" i="7" s="1"/>
  <c r="F52" i="23"/>
  <c r="T38" i="23"/>
  <c r="M14" i="23"/>
  <c r="D16" i="23"/>
  <c r="I53" i="23" l="1"/>
  <c r="I54" i="23"/>
  <c r="I55" i="23"/>
  <c r="I56" i="23"/>
  <c r="I57" i="23"/>
  <c r="I58" i="23"/>
  <c r="I59" i="23"/>
  <c r="I60" i="23"/>
  <c r="I61" i="23"/>
  <c r="I62" i="23"/>
  <c r="I63" i="23"/>
  <c r="I52" i="23"/>
  <c r="H65" i="23"/>
  <c r="I65" i="23" s="1"/>
  <c r="G38" i="2" s="1"/>
  <c r="S38" i="23"/>
  <c r="R38" i="23"/>
  <c r="Q38" i="23"/>
  <c r="P38" i="23"/>
  <c r="P36" i="23" s="1"/>
  <c r="O38" i="23"/>
  <c r="N38" i="23"/>
  <c r="N36" i="23" s="1"/>
  <c r="M38" i="23"/>
  <c r="L38" i="23"/>
  <c r="L36" i="23" s="1"/>
  <c r="K38" i="23"/>
  <c r="J38" i="23"/>
  <c r="E38" i="23"/>
  <c r="R36" i="23"/>
  <c r="J36" i="23"/>
  <c r="G36" i="23"/>
  <c r="D36" i="23"/>
  <c r="R35" i="23"/>
  <c r="P35" i="23"/>
  <c r="N35" i="23"/>
  <c r="L35" i="23"/>
  <c r="J35" i="23"/>
  <c r="G35" i="23"/>
  <c r="D35" i="23"/>
  <c r="F35" i="23" s="1"/>
  <c r="H35" i="23" s="1"/>
  <c r="R34" i="23"/>
  <c r="P34" i="23"/>
  <c r="N34" i="23"/>
  <c r="L34" i="23"/>
  <c r="J34" i="23"/>
  <c r="G34" i="23"/>
  <c r="D34" i="23"/>
  <c r="R33" i="23"/>
  <c r="P33" i="23"/>
  <c r="N33" i="23"/>
  <c r="L33" i="23"/>
  <c r="J33" i="23"/>
  <c r="G33" i="23"/>
  <c r="F33" i="23"/>
  <c r="H33" i="23" s="1"/>
  <c r="D33" i="23"/>
  <c r="R32" i="23"/>
  <c r="P32" i="23"/>
  <c r="N32" i="23"/>
  <c r="L32" i="23"/>
  <c r="J32" i="23"/>
  <c r="G32" i="23"/>
  <c r="D32" i="23"/>
  <c r="R31" i="23"/>
  <c r="P31" i="23"/>
  <c r="N31" i="23"/>
  <c r="L31" i="23"/>
  <c r="J31" i="23"/>
  <c r="G31" i="23"/>
  <c r="D31" i="23"/>
  <c r="R30" i="23"/>
  <c r="P30" i="23"/>
  <c r="N30" i="23"/>
  <c r="L30" i="23"/>
  <c r="J30" i="23"/>
  <c r="G30" i="23"/>
  <c r="D30" i="23"/>
  <c r="R29" i="23"/>
  <c r="P29" i="23"/>
  <c r="N29" i="23"/>
  <c r="L29" i="23"/>
  <c r="J29" i="23"/>
  <c r="G29" i="23"/>
  <c r="D29" i="23"/>
  <c r="F29" i="23" s="1"/>
  <c r="H29" i="23" s="1"/>
  <c r="R28" i="23"/>
  <c r="P28" i="23"/>
  <c r="N28" i="23"/>
  <c r="L28" i="23"/>
  <c r="J28" i="23"/>
  <c r="G28" i="23"/>
  <c r="D28" i="23"/>
  <c r="R27" i="23"/>
  <c r="P27" i="23"/>
  <c r="N27" i="23"/>
  <c r="L27" i="23"/>
  <c r="J27" i="23"/>
  <c r="G27" i="23"/>
  <c r="D27" i="23"/>
  <c r="R26" i="23"/>
  <c r="P26" i="23"/>
  <c r="N26" i="23"/>
  <c r="L26" i="23"/>
  <c r="J26" i="23"/>
  <c r="G26" i="23"/>
  <c r="D26" i="23"/>
  <c r="R25" i="23"/>
  <c r="P25" i="23"/>
  <c r="N25" i="23"/>
  <c r="L25" i="23"/>
  <c r="J25" i="23"/>
  <c r="G25" i="23"/>
  <c r="D25" i="23"/>
  <c r="F25" i="23" s="1"/>
  <c r="T23" i="23"/>
  <c r="F23" i="23"/>
  <c r="H23" i="23" s="1"/>
  <c r="D14" i="23"/>
  <c r="L13" i="23"/>
  <c r="M13" i="23" s="1"/>
  <c r="L12" i="23"/>
  <c r="M12" i="23" s="1"/>
  <c r="L11" i="23"/>
  <c r="M11" i="23" s="1"/>
  <c r="L10" i="23"/>
  <c r="M10" i="23" s="1"/>
  <c r="L9" i="23"/>
  <c r="M9" i="23" s="1"/>
  <c r="F27" i="23" l="1"/>
  <c r="H27" i="23" s="1"/>
  <c r="F31" i="23"/>
  <c r="H31" i="23" s="1"/>
  <c r="D38" i="23"/>
  <c r="H25" i="23"/>
  <c r="T25" i="23" s="1"/>
  <c r="T29" i="23"/>
  <c r="T33" i="23"/>
  <c r="T27" i="23"/>
  <c r="T31" i="23"/>
  <c r="T35" i="23"/>
  <c r="F26" i="23"/>
  <c r="H26" i="23" s="1"/>
  <c r="F28" i="23"/>
  <c r="H28" i="23" s="1"/>
  <c r="F30" i="23"/>
  <c r="H30" i="23" s="1"/>
  <c r="F32" i="23"/>
  <c r="H32" i="23" s="1"/>
  <c r="F34" i="23"/>
  <c r="H34" i="23" s="1"/>
  <c r="F36" i="23"/>
  <c r="H36" i="23" s="1"/>
  <c r="M85" i="20"/>
  <c r="M54" i="22"/>
  <c r="M39" i="22"/>
  <c r="M24" i="22"/>
  <c r="M54" i="21"/>
  <c r="M39" i="21"/>
  <c r="M24" i="21"/>
  <c r="M69" i="20"/>
  <c r="M54" i="20"/>
  <c r="M24" i="20"/>
  <c r="M39" i="20"/>
  <c r="M54" i="16"/>
  <c r="M39" i="16"/>
  <c r="M24" i="16"/>
  <c r="M69" i="14"/>
  <c r="M54" i="14"/>
  <c r="M39" i="14"/>
  <c r="M24" i="14"/>
  <c r="M54" i="13"/>
  <c r="M39" i="13"/>
  <c r="M24" i="13"/>
  <c r="M69" i="12"/>
  <c r="M54" i="12"/>
  <c r="M39" i="12"/>
  <c r="M24" i="12"/>
  <c r="M54" i="11"/>
  <c r="M39" i="11"/>
  <c r="M24" i="11"/>
  <c r="M54" i="10"/>
  <c r="M39" i="10"/>
  <c r="M24" i="10"/>
  <c r="M55" i="9"/>
  <c r="M40" i="9"/>
  <c r="M25" i="9"/>
  <c r="M10" i="9"/>
  <c r="M69" i="4"/>
  <c r="M54" i="4"/>
  <c r="M39" i="4"/>
  <c r="D54" i="23" l="1"/>
  <c r="E54" i="23" s="1"/>
  <c r="V27" i="23"/>
  <c r="D62" i="23"/>
  <c r="E62" i="23" s="1"/>
  <c r="V35" i="23"/>
  <c r="D58" i="23"/>
  <c r="E58" i="23" s="1"/>
  <c r="V31" i="23"/>
  <c r="D56" i="23"/>
  <c r="E56" i="23" s="1"/>
  <c r="V29" i="23"/>
  <c r="D52" i="23"/>
  <c r="E52" i="23" s="1"/>
  <c r="V25" i="23"/>
  <c r="D60" i="23"/>
  <c r="E60" i="23" s="1"/>
  <c r="V33" i="23"/>
  <c r="T30" i="23"/>
  <c r="T36" i="23"/>
  <c r="T32" i="23"/>
  <c r="T28" i="23"/>
  <c r="F38" i="23"/>
  <c r="H38" i="23" s="1"/>
  <c r="I30" i="23" s="1"/>
  <c r="T34" i="23"/>
  <c r="I34" i="23"/>
  <c r="T26" i="23"/>
  <c r="I26" i="23"/>
  <c r="H42" i="23"/>
  <c r="K43" i="7"/>
  <c r="D55" i="3"/>
  <c r="O16" i="3" s="1"/>
  <c r="M16" i="3"/>
  <c r="M15" i="3"/>
  <c r="M14" i="3"/>
  <c r="M13" i="3"/>
  <c r="D58" i="3"/>
  <c r="D60" i="3"/>
  <c r="D62" i="3"/>
  <c r="D64" i="3"/>
  <c r="D66" i="3"/>
  <c r="F63" i="2"/>
  <c r="G63" i="2" s="1"/>
  <c r="V32" i="23" l="1"/>
  <c r="D59" i="23"/>
  <c r="E59" i="23" s="1"/>
  <c r="V26" i="23"/>
  <c r="D53" i="23"/>
  <c r="E53" i="23" s="1"/>
  <c r="V34" i="23"/>
  <c r="D61" i="23"/>
  <c r="E61" i="23" s="1"/>
  <c r="V28" i="23"/>
  <c r="D55" i="23"/>
  <c r="E55" i="23" s="1"/>
  <c r="V36" i="23"/>
  <c r="D63" i="23"/>
  <c r="E63" i="23" s="1"/>
  <c r="V30" i="23"/>
  <c r="D57" i="23"/>
  <c r="E57" i="23" s="1"/>
  <c r="I28" i="23"/>
  <c r="I32" i="23"/>
  <c r="I36" i="23"/>
  <c r="H39" i="23"/>
  <c r="K8" i="23" s="1"/>
  <c r="L8" i="23"/>
  <c r="M8" i="23" s="1"/>
  <c r="I25" i="23"/>
  <c r="I33" i="23"/>
  <c r="I27" i="23"/>
  <c r="I35" i="23"/>
  <c r="I29" i="23"/>
  <c r="I31" i="23"/>
  <c r="U28" i="23"/>
  <c r="U36" i="23"/>
  <c r="U30" i="23"/>
  <c r="E58" i="3"/>
  <c r="O13" i="4"/>
  <c r="O12" i="4"/>
  <c r="O11" i="4"/>
  <c r="O10" i="4"/>
  <c r="D65" i="23" l="1"/>
  <c r="E65" i="23" s="1"/>
  <c r="G37" i="2" s="1"/>
  <c r="V38" i="23"/>
  <c r="I38" i="23"/>
  <c r="D13" i="23"/>
  <c r="D15" i="23" s="1"/>
  <c r="L14" i="23"/>
  <c r="T39" i="23"/>
  <c r="J39" i="23"/>
  <c r="K9" i="23" s="1"/>
  <c r="N39" i="23"/>
  <c r="K11" i="23" s="1"/>
  <c r="R39" i="23"/>
  <c r="K13" i="23" s="1"/>
  <c r="L39" i="23"/>
  <c r="K10" i="23" s="1"/>
  <c r="P39" i="23"/>
  <c r="K12" i="23" s="1"/>
  <c r="U35" i="23"/>
  <c r="U27" i="23"/>
  <c r="U33" i="23"/>
  <c r="U25" i="23"/>
  <c r="U29" i="23"/>
  <c r="U31" i="23"/>
  <c r="U34" i="23"/>
  <c r="U26" i="23"/>
  <c r="U32" i="23"/>
  <c r="G16" i="3"/>
  <c r="J14" i="7" s="1"/>
  <c r="G15" i="3"/>
  <c r="I13" i="7"/>
  <c r="P66" i="3"/>
  <c r="P64" i="3"/>
  <c r="P62" i="3"/>
  <c r="P60" i="3"/>
  <c r="P58" i="3"/>
  <c r="M13" i="7" s="1"/>
  <c r="O66" i="3"/>
  <c r="O64" i="3"/>
  <c r="O62" i="3"/>
  <c r="O60" i="3"/>
  <c r="O58" i="3"/>
  <c r="L13" i="7" s="1"/>
  <c r="N66" i="3"/>
  <c r="N64" i="3"/>
  <c r="N62" i="3"/>
  <c r="N60" i="3"/>
  <c r="N58" i="3"/>
  <c r="K13" i="7" s="1"/>
  <c r="M66" i="3"/>
  <c r="M64" i="3"/>
  <c r="M62" i="3"/>
  <c r="M60" i="3"/>
  <c r="M58" i="3"/>
  <c r="J13" i="7" s="1"/>
  <c r="F58" i="3"/>
  <c r="G58" i="3"/>
  <c r="H58" i="3"/>
  <c r="I58" i="3"/>
  <c r="J58" i="3"/>
  <c r="K58" i="3"/>
  <c r="F60" i="3"/>
  <c r="G60" i="3"/>
  <c r="H60" i="3"/>
  <c r="I60" i="3"/>
  <c r="J60" i="3"/>
  <c r="K60" i="3"/>
  <c r="F62" i="3"/>
  <c r="G62" i="3"/>
  <c r="H62" i="3"/>
  <c r="I62" i="3"/>
  <c r="J62" i="3"/>
  <c r="K62" i="3"/>
  <c r="F64" i="3"/>
  <c r="G64" i="3"/>
  <c r="H64" i="3"/>
  <c r="I64" i="3"/>
  <c r="J64" i="3"/>
  <c r="K64" i="3"/>
  <c r="F66" i="3"/>
  <c r="G66" i="3"/>
  <c r="H66" i="3"/>
  <c r="I66" i="3"/>
  <c r="J66" i="3"/>
  <c r="K66" i="3"/>
  <c r="E66" i="3"/>
  <c r="E64" i="3"/>
  <c r="E62" i="3"/>
  <c r="E60" i="3"/>
  <c r="M69" i="22"/>
  <c r="O19" i="22"/>
  <c r="Q19" i="6" s="1"/>
  <c r="P52" i="3" s="1"/>
  <c r="P53" i="3" s="1"/>
  <c r="O18" i="22"/>
  <c r="Q18" i="6" s="1"/>
  <c r="P46" i="3" s="1"/>
  <c r="P47" i="3" s="1"/>
  <c r="O17" i="22"/>
  <c r="Q17" i="6" s="1"/>
  <c r="P40" i="3" s="1"/>
  <c r="P41" i="3" s="1"/>
  <c r="P43" i="3" s="1"/>
  <c r="O16" i="22"/>
  <c r="Q16" i="6" s="1"/>
  <c r="P38" i="3" s="1"/>
  <c r="P39" i="3" s="1"/>
  <c r="O15" i="22"/>
  <c r="Q15" i="6" s="1"/>
  <c r="P36" i="3" s="1"/>
  <c r="P37" i="3" s="1"/>
  <c r="O14" i="22"/>
  <c r="Q14" i="6" s="1"/>
  <c r="P34" i="3" s="1"/>
  <c r="P35" i="3" s="1"/>
  <c r="O13" i="22"/>
  <c r="Q13" i="6" s="1"/>
  <c r="P28" i="3" s="1"/>
  <c r="P29" i="3" s="1"/>
  <c r="O12" i="22"/>
  <c r="Q12" i="6" s="1"/>
  <c r="P26" i="3" s="1"/>
  <c r="P27" i="3" s="1"/>
  <c r="O11" i="22"/>
  <c r="O10" i="22"/>
  <c r="Q10" i="6" s="1"/>
  <c r="P22" i="3" s="1"/>
  <c r="P23" i="3" s="1"/>
  <c r="M9" i="22"/>
  <c r="M69" i="21"/>
  <c r="O19" i="21"/>
  <c r="P19" i="6" s="1"/>
  <c r="O52" i="3" s="1"/>
  <c r="O53" i="3" s="1"/>
  <c r="O18" i="21"/>
  <c r="P18" i="6" s="1"/>
  <c r="O46" i="3" s="1"/>
  <c r="O47" i="3" s="1"/>
  <c r="O17" i="21"/>
  <c r="P17" i="6" s="1"/>
  <c r="O40" i="3" s="1"/>
  <c r="O41" i="3" s="1"/>
  <c r="O44" i="3" s="1"/>
  <c r="O16" i="21"/>
  <c r="P16" i="6" s="1"/>
  <c r="O38" i="3" s="1"/>
  <c r="O39" i="3" s="1"/>
  <c r="O15" i="21"/>
  <c r="P15" i="6" s="1"/>
  <c r="O36" i="3" s="1"/>
  <c r="O37" i="3" s="1"/>
  <c r="O14" i="21"/>
  <c r="P14" i="6" s="1"/>
  <c r="O34" i="3" s="1"/>
  <c r="O35" i="3" s="1"/>
  <c r="O13" i="21"/>
  <c r="P13" i="6" s="1"/>
  <c r="O28" i="3" s="1"/>
  <c r="O29" i="3" s="1"/>
  <c r="O12" i="21"/>
  <c r="P12" i="6" s="1"/>
  <c r="O26" i="3" s="1"/>
  <c r="O27" i="3" s="1"/>
  <c r="O11" i="21"/>
  <c r="P11" i="6" s="1"/>
  <c r="O24" i="3" s="1"/>
  <c r="O25" i="3" s="1"/>
  <c r="O10" i="21"/>
  <c r="P10" i="6" s="1"/>
  <c r="O22" i="3" s="1"/>
  <c r="O23" i="3" s="1"/>
  <c r="M9" i="21"/>
  <c r="M10" i="6"/>
  <c r="L22" i="3" s="1"/>
  <c r="L23" i="3" s="1"/>
  <c r="M11" i="6"/>
  <c r="L24" i="3" s="1"/>
  <c r="L25" i="3" s="1"/>
  <c r="M12" i="6"/>
  <c r="L26" i="3" s="1"/>
  <c r="L27" i="3" s="1"/>
  <c r="M13" i="6"/>
  <c r="L28" i="3" s="1"/>
  <c r="L29" i="3" s="1"/>
  <c r="M14" i="6"/>
  <c r="L34" i="3" s="1"/>
  <c r="L35" i="3" s="1"/>
  <c r="M15" i="6"/>
  <c r="L36" i="3" s="1"/>
  <c r="L37" i="3" s="1"/>
  <c r="M16" i="6"/>
  <c r="L38" i="3" s="1"/>
  <c r="L39" i="3" s="1"/>
  <c r="M17" i="6"/>
  <c r="L40" i="3" s="1"/>
  <c r="L41" i="3" s="1"/>
  <c r="L43" i="3" s="1"/>
  <c r="M18" i="6"/>
  <c r="L46" i="3" s="1"/>
  <c r="L47" i="3" s="1"/>
  <c r="M19" i="6"/>
  <c r="L52" i="3" s="1"/>
  <c r="L53" i="3" s="1"/>
  <c r="M9" i="6"/>
  <c r="O19" i="20"/>
  <c r="O19" i="6" s="1"/>
  <c r="N52" i="3" s="1"/>
  <c r="N53" i="3" s="1"/>
  <c r="O18" i="20"/>
  <c r="O18" i="6" s="1"/>
  <c r="N46" i="3" s="1"/>
  <c r="N47" i="3" s="1"/>
  <c r="O17" i="20"/>
  <c r="O17" i="6" s="1"/>
  <c r="N40" i="3" s="1"/>
  <c r="N41" i="3" s="1"/>
  <c r="N43" i="3" s="1"/>
  <c r="O16" i="20"/>
  <c r="O16" i="6" s="1"/>
  <c r="N38" i="3" s="1"/>
  <c r="N39" i="3" s="1"/>
  <c r="O15" i="20"/>
  <c r="O15" i="6" s="1"/>
  <c r="N36" i="3" s="1"/>
  <c r="N37" i="3" s="1"/>
  <c r="O14" i="20"/>
  <c r="O14" i="6" s="1"/>
  <c r="N34" i="3" s="1"/>
  <c r="N35" i="3" s="1"/>
  <c r="O13" i="20"/>
  <c r="O13" i="6" s="1"/>
  <c r="N28" i="3" s="1"/>
  <c r="N29" i="3" s="1"/>
  <c r="O12" i="20"/>
  <c r="O12" i="6" s="1"/>
  <c r="N26" i="3" s="1"/>
  <c r="N27" i="3" s="1"/>
  <c r="O11" i="20"/>
  <c r="O11" i="6" s="1"/>
  <c r="N24" i="3" s="1"/>
  <c r="N25" i="3" s="1"/>
  <c r="O10" i="20"/>
  <c r="O10" i="6" s="1"/>
  <c r="N22" i="3" s="1"/>
  <c r="N23" i="3" s="1"/>
  <c r="M9" i="20"/>
  <c r="O19" i="12"/>
  <c r="J19" i="6" s="1"/>
  <c r="I52" i="3" s="1"/>
  <c r="I53" i="3" s="1"/>
  <c r="O18" i="12"/>
  <c r="J18" i="6" s="1"/>
  <c r="I46" i="3" s="1"/>
  <c r="I47" i="3" s="1"/>
  <c r="O17" i="12"/>
  <c r="J17" i="6" s="1"/>
  <c r="I40" i="3" s="1"/>
  <c r="I41" i="3" s="1"/>
  <c r="I44" i="3" s="1"/>
  <c r="O16" i="12"/>
  <c r="J16" i="6" s="1"/>
  <c r="I38" i="3" s="1"/>
  <c r="I39" i="3" s="1"/>
  <c r="O15" i="12"/>
  <c r="J15" i="6" s="1"/>
  <c r="I36" i="3" s="1"/>
  <c r="I37" i="3" s="1"/>
  <c r="O14" i="12"/>
  <c r="J14" i="6" s="1"/>
  <c r="I34" i="3" s="1"/>
  <c r="I35" i="3" s="1"/>
  <c r="O13" i="12"/>
  <c r="J13" i="6" s="1"/>
  <c r="I28" i="3" s="1"/>
  <c r="I29" i="3" s="1"/>
  <c r="O12" i="12"/>
  <c r="J12" i="6" s="1"/>
  <c r="I26" i="3" s="1"/>
  <c r="I27" i="3" s="1"/>
  <c r="O11" i="12"/>
  <c r="J11" i="6" s="1"/>
  <c r="I24" i="3" s="1"/>
  <c r="I25" i="3" s="1"/>
  <c r="O10" i="12"/>
  <c r="J10" i="6" s="1"/>
  <c r="I22" i="3" s="1"/>
  <c r="I23" i="3" s="1"/>
  <c r="M85" i="12"/>
  <c r="M69" i="16"/>
  <c r="O19" i="16"/>
  <c r="N19" i="6" s="1"/>
  <c r="M52" i="3" s="1"/>
  <c r="M53" i="3" s="1"/>
  <c r="O18" i="16"/>
  <c r="N18" i="6" s="1"/>
  <c r="M46" i="3" s="1"/>
  <c r="M47" i="3" s="1"/>
  <c r="O17" i="16"/>
  <c r="N17" i="6" s="1"/>
  <c r="M40" i="3" s="1"/>
  <c r="M41" i="3" s="1"/>
  <c r="M44" i="3" s="1"/>
  <c r="O16" i="16"/>
  <c r="N16" i="6" s="1"/>
  <c r="M38" i="3" s="1"/>
  <c r="M39" i="3" s="1"/>
  <c r="O15" i="16"/>
  <c r="N15" i="6" s="1"/>
  <c r="M36" i="3" s="1"/>
  <c r="M37" i="3" s="1"/>
  <c r="O14" i="16"/>
  <c r="N14" i="6" s="1"/>
  <c r="M34" i="3" s="1"/>
  <c r="M35" i="3" s="1"/>
  <c r="O13" i="16"/>
  <c r="N13" i="6" s="1"/>
  <c r="M28" i="3" s="1"/>
  <c r="M29" i="3" s="1"/>
  <c r="O12" i="16"/>
  <c r="N12" i="6" s="1"/>
  <c r="M26" i="3" s="1"/>
  <c r="M27" i="3" s="1"/>
  <c r="O11" i="16"/>
  <c r="N11" i="6" s="1"/>
  <c r="M24" i="3" s="1"/>
  <c r="M25" i="3" s="1"/>
  <c r="O10" i="16"/>
  <c r="N10" i="6" s="1"/>
  <c r="M22" i="3" s="1"/>
  <c r="M23" i="3" s="1"/>
  <c r="M9" i="16"/>
  <c r="M69" i="15"/>
  <c r="M54" i="15"/>
  <c r="M39" i="15"/>
  <c r="M24" i="15"/>
  <c r="O19" i="15"/>
  <c r="O18" i="15"/>
  <c r="O17" i="15"/>
  <c r="O16" i="15"/>
  <c r="O15" i="15"/>
  <c r="O14" i="15"/>
  <c r="O13" i="15"/>
  <c r="O12" i="15"/>
  <c r="O11" i="15"/>
  <c r="O10" i="15"/>
  <c r="M9" i="15"/>
  <c r="O19" i="14"/>
  <c r="L19" i="6" s="1"/>
  <c r="K52" i="3" s="1"/>
  <c r="K53" i="3" s="1"/>
  <c r="O18" i="14"/>
  <c r="L18" i="6" s="1"/>
  <c r="K46" i="3" s="1"/>
  <c r="K47" i="3" s="1"/>
  <c r="O17" i="14"/>
  <c r="L17" i="6" s="1"/>
  <c r="K40" i="3" s="1"/>
  <c r="K41" i="3" s="1"/>
  <c r="K44" i="3" s="1"/>
  <c r="O16" i="14"/>
  <c r="L16" i="6" s="1"/>
  <c r="K38" i="3" s="1"/>
  <c r="K39" i="3" s="1"/>
  <c r="O15" i="14"/>
  <c r="L15" i="6" s="1"/>
  <c r="K36" i="3" s="1"/>
  <c r="K37" i="3" s="1"/>
  <c r="O14" i="14"/>
  <c r="L14" i="6" s="1"/>
  <c r="K34" i="3" s="1"/>
  <c r="K35" i="3" s="1"/>
  <c r="O13" i="14"/>
  <c r="L13" i="6" s="1"/>
  <c r="K28" i="3" s="1"/>
  <c r="K29" i="3" s="1"/>
  <c r="O12" i="14"/>
  <c r="L12" i="6" s="1"/>
  <c r="K26" i="3" s="1"/>
  <c r="K27" i="3" s="1"/>
  <c r="O11" i="14"/>
  <c r="L11" i="6" s="1"/>
  <c r="K24" i="3" s="1"/>
  <c r="K25" i="3" s="1"/>
  <c r="O10" i="14"/>
  <c r="L10" i="6" s="1"/>
  <c r="K22" i="3" s="1"/>
  <c r="K23" i="3" s="1"/>
  <c r="M9" i="14"/>
  <c r="M69" i="13"/>
  <c r="O19" i="13"/>
  <c r="K19" i="6" s="1"/>
  <c r="J52" i="3" s="1"/>
  <c r="J53" i="3" s="1"/>
  <c r="O18" i="13"/>
  <c r="K18" i="6" s="1"/>
  <c r="J46" i="3" s="1"/>
  <c r="J47" i="3" s="1"/>
  <c r="O17" i="13"/>
  <c r="K17" i="6" s="1"/>
  <c r="J40" i="3" s="1"/>
  <c r="J41" i="3" s="1"/>
  <c r="J43" i="3" s="1"/>
  <c r="O16" i="13"/>
  <c r="K16" i="6" s="1"/>
  <c r="J38" i="3" s="1"/>
  <c r="J39" i="3" s="1"/>
  <c r="O15" i="13"/>
  <c r="K15" i="6" s="1"/>
  <c r="J36" i="3" s="1"/>
  <c r="J37" i="3" s="1"/>
  <c r="O14" i="13"/>
  <c r="K14" i="6" s="1"/>
  <c r="J34" i="3" s="1"/>
  <c r="J35" i="3" s="1"/>
  <c r="O13" i="13"/>
  <c r="K13" i="6" s="1"/>
  <c r="J28" i="3" s="1"/>
  <c r="J29" i="3" s="1"/>
  <c r="O12" i="13"/>
  <c r="K12" i="6" s="1"/>
  <c r="J26" i="3" s="1"/>
  <c r="J27" i="3" s="1"/>
  <c r="O11" i="13"/>
  <c r="K11" i="6" s="1"/>
  <c r="J24" i="3" s="1"/>
  <c r="J25" i="3" s="1"/>
  <c r="O10" i="13"/>
  <c r="K10" i="6" s="1"/>
  <c r="J22" i="3" s="1"/>
  <c r="J23" i="3" s="1"/>
  <c r="M9" i="13"/>
  <c r="M9" i="12"/>
  <c r="M69" i="11"/>
  <c r="O19" i="11"/>
  <c r="I19" i="6" s="1"/>
  <c r="H52" i="3" s="1"/>
  <c r="H53" i="3" s="1"/>
  <c r="O18" i="11"/>
  <c r="I18" i="6" s="1"/>
  <c r="H46" i="3" s="1"/>
  <c r="H47" i="3" s="1"/>
  <c r="O17" i="11"/>
  <c r="I17" i="6" s="1"/>
  <c r="H40" i="3" s="1"/>
  <c r="H41" i="3" s="1"/>
  <c r="H43" i="3" s="1"/>
  <c r="O16" i="11"/>
  <c r="I16" i="6" s="1"/>
  <c r="H38" i="3" s="1"/>
  <c r="H39" i="3" s="1"/>
  <c r="O15" i="11"/>
  <c r="I15" i="6" s="1"/>
  <c r="H36" i="3" s="1"/>
  <c r="H37" i="3" s="1"/>
  <c r="O14" i="11"/>
  <c r="I14" i="6" s="1"/>
  <c r="H34" i="3" s="1"/>
  <c r="H35" i="3" s="1"/>
  <c r="O13" i="11"/>
  <c r="I13" i="6" s="1"/>
  <c r="H28" i="3" s="1"/>
  <c r="H29" i="3" s="1"/>
  <c r="O12" i="11"/>
  <c r="I12" i="6" s="1"/>
  <c r="H26" i="3" s="1"/>
  <c r="H27" i="3" s="1"/>
  <c r="O11" i="11"/>
  <c r="I11" i="6" s="1"/>
  <c r="O10" i="11"/>
  <c r="I10" i="6" s="1"/>
  <c r="M9" i="11"/>
  <c r="M69" i="10"/>
  <c r="O19" i="10"/>
  <c r="H19" i="6" s="1"/>
  <c r="G52" i="3" s="1"/>
  <c r="G53" i="3" s="1"/>
  <c r="O18" i="10"/>
  <c r="H18" i="6" s="1"/>
  <c r="G46" i="3" s="1"/>
  <c r="G47" i="3" s="1"/>
  <c r="O17" i="10"/>
  <c r="H17" i="6" s="1"/>
  <c r="G40" i="3" s="1"/>
  <c r="G41" i="3" s="1"/>
  <c r="G44" i="3" s="1"/>
  <c r="O16" i="10"/>
  <c r="H16" i="6" s="1"/>
  <c r="G38" i="3" s="1"/>
  <c r="G39" i="3" s="1"/>
  <c r="O15" i="10"/>
  <c r="H15" i="6" s="1"/>
  <c r="G36" i="3" s="1"/>
  <c r="G37" i="3" s="1"/>
  <c r="O14" i="10"/>
  <c r="H14" i="6" s="1"/>
  <c r="G34" i="3" s="1"/>
  <c r="G35" i="3" s="1"/>
  <c r="O13" i="10"/>
  <c r="H13" i="6" s="1"/>
  <c r="G28" i="3" s="1"/>
  <c r="G29" i="3" s="1"/>
  <c r="O12" i="10"/>
  <c r="H12" i="6" s="1"/>
  <c r="G26" i="3" s="1"/>
  <c r="G27" i="3" s="1"/>
  <c r="O11" i="10"/>
  <c r="H11" i="6" s="1"/>
  <c r="G24" i="3" s="1"/>
  <c r="G25" i="3" s="1"/>
  <c r="O10" i="10"/>
  <c r="H10" i="6" s="1"/>
  <c r="G22" i="3" s="1"/>
  <c r="G23" i="3" s="1"/>
  <c r="M9" i="10"/>
  <c r="M70" i="9"/>
  <c r="O20" i="9"/>
  <c r="G19" i="6" s="1"/>
  <c r="F52" i="3" s="1"/>
  <c r="F53" i="3" s="1"/>
  <c r="O19" i="9"/>
  <c r="G18" i="6" s="1"/>
  <c r="F46" i="3" s="1"/>
  <c r="F47" i="3" s="1"/>
  <c r="O18" i="9"/>
  <c r="G17" i="6" s="1"/>
  <c r="F40" i="3" s="1"/>
  <c r="F41" i="3" s="1"/>
  <c r="O17" i="9"/>
  <c r="G16" i="6" s="1"/>
  <c r="F38" i="3" s="1"/>
  <c r="F39" i="3" s="1"/>
  <c r="O16" i="9"/>
  <c r="G15" i="6" s="1"/>
  <c r="F36" i="3" s="1"/>
  <c r="F37" i="3" s="1"/>
  <c r="O15" i="9"/>
  <c r="G14" i="6" s="1"/>
  <c r="F34" i="3" s="1"/>
  <c r="F35" i="3" s="1"/>
  <c r="O14" i="9"/>
  <c r="G13" i="6" s="1"/>
  <c r="F28" i="3" s="1"/>
  <c r="F29" i="3" s="1"/>
  <c r="O13" i="9"/>
  <c r="G12" i="6" s="1"/>
  <c r="F26" i="3" s="1"/>
  <c r="F27" i="3" s="1"/>
  <c r="O12" i="9"/>
  <c r="G11" i="6" s="1"/>
  <c r="F24" i="3" s="1"/>
  <c r="F25" i="3" s="1"/>
  <c r="O11" i="9"/>
  <c r="G10" i="6" s="1"/>
  <c r="F22" i="3" s="1"/>
  <c r="F23" i="3" s="1"/>
  <c r="G14" i="7" l="1"/>
  <c r="G13" i="3"/>
  <c r="O14" i="3" s="1"/>
  <c r="U38" i="23"/>
  <c r="O9" i="14"/>
  <c r="L9" i="6" s="1"/>
  <c r="O9" i="22"/>
  <c r="Q9" i="6" s="1"/>
  <c r="Q11" i="6"/>
  <c r="P24" i="3" s="1"/>
  <c r="P25" i="3" s="1"/>
  <c r="N14" i="7"/>
  <c r="G13" i="7"/>
  <c r="E13" i="7"/>
  <c r="H13" i="7"/>
  <c r="F13" i="7"/>
  <c r="D13" i="7"/>
  <c r="C13" i="7"/>
  <c r="I31" i="3"/>
  <c r="I32" i="3"/>
  <c r="M31" i="3"/>
  <c r="M32" i="3"/>
  <c r="C10" i="7"/>
  <c r="G31" i="3"/>
  <c r="G32" i="3"/>
  <c r="H32" i="3"/>
  <c r="H31" i="3"/>
  <c r="L49" i="3"/>
  <c r="L50" i="3"/>
  <c r="L10" i="7"/>
  <c r="P49" i="3"/>
  <c r="P50" i="3"/>
  <c r="J50" i="3"/>
  <c r="J49" i="3"/>
  <c r="H49" i="3"/>
  <c r="H50" i="3"/>
  <c r="J32" i="3"/>
  <c r="J31" i="3"/>
  <c r="K31" i="3"/>
  <c r="K32" i="3"/>
  <c r="L32" i="3"/>
  <c r="L31" i="3"/>
  <c r="L68" i="3" s="1"/>
  <c r="N32" i="3"/>
  <c r="N31" i="3"/>
  <c r="P31" i="3"/>
  <c r="P32" i="3"/>
  <c r="N50" i="3"/>
  <c r="N49" i="3"/>
  <c r="I49" i="3"/>
  <c r="I50" i="3"/>
  <c r="M49" i="3"/>
  <c r="M50" i="3"/>
  <c r="H22" i="3"/>
  <c r="H23" i="3" s="1"/>
  <c r="H24" i="3"/>
  <c r="H25" i="3" s="1"/>
  <c r="G49" i="3"/>
  <c r="G50" i="3"/>
  <c r="K49" i="3"/>
  <c r="K50" i="3"/>
  <c r="O49" i="3"/>
  <c r="O50" i="3"/>
  <c r="M10" i="7"/>
  <c r="K10" i="7"/>
  <c r="I10" i="7"/>
  <c r="G10" i="7"/>
  <c r="F50" i="3"/>
  <c r="F49" i="3"/>
  <c r="F32" i="3"/>
  <c r="F31" i="3"/>
  <c r="F43" i="3"/>
  <c r="F44" i="3"/>
  <c r="P44" i="3"/>
  <c r="N44" i="3"/>
  <c r="L44" i="3"/>
  <c r="J44" i="3"/>
  <c r="H44" i="3"/>
  <c r="O43" i="3"/>
  <c r="M43" i="3"/>
  <c r="K43" i="3"/>
  <c r="I43" i="3"/>
  <c r="G43" i="3"/>
  <c r="J10" i="7"/>
  <c r="H10" i="7"/>
  <c r="F10" i="7"/>
  <c r="D10" i="7"/>
  <c r="O31" i="3"/>
  <c r="O32" i="3"/>
  <c r="O9" i="21"/>
  <c r="P9" i="6" s="1"/>
  <c r="O9" i="20"/>
  <c r="O9" i="6" s="1"/>
  <c r="O9" i="16"/>
  <c r="N9" i="6" s="1"/>
  <c r="O9" i="15"/>
  <c r="O9" i="13"/>
  <c r="K9" i="6" s="1"/>
  <c r="O9" i="12"/>
  <c r="J9" i="6" s="1"/>
  <c r="O9" i="11"/>
  <c r="I9" i="6" s="1"/>
  <c r="O9" i="10"/>
  <c r="H9" i="6" s="1"/>
  <c r="O10" i="9"/>
  <c r="G9" i="6" s="1"/>
  <c r="M12" i="7" l="1"/>
  <c r="M16" i="7" s="1"/>
  <c r="E12" i="7"/>
  <c r="J12" i="7"/>
  <c r="F12" i="7"/>
  <c r="F16" i="7" s="1"/>
  <c r="L12" i="7"/>
  <c r="L16" i="7" s="1"/>
  <c r="C12" i="7"/>
  <c r="K12" i="7"/>
  <c r="K16" i="7" s="1"/>
  <c r="I12" i="7"/>
  <c r="G12" i="7"/>
  <c r="G16" i="7" s="1"/>
  <c r="D12" i="7"/>
  <c r="H12" i="7"/>
  <c r="H16" i="7" s="1"/>
  <c r="E10" i="7"/>
  <c r="E16" i="7" s="1"/>
  <c r="H68" i="3"/>
  <c r="I16" i="7"/>
  <c r="F68" i="3"/>
  <c r="G68" i="3"/>
  <c r="D16" i="7"/>
  <c r="M68" i="3"/>
  <c r="P68" i="3"/>
  <c r="I68" i="3"/>
  <c r="O68" i="3"/>
  <c r="J68" i="3"/>
  <c r="N68" i="3"/>
  <c r="K68" i="3"/>
  <c r="C16" i="7"/>
  <c r="G64" i="2"/>
  <c r="G61" i="2" s="1"/>
  <c r="A37" i="7"/>
  <c r="M35" i="7"/>
  <c r="M34" i="7"/>
  <c r="I35" i="7"/>
  <c r="G34" i="7"/>
  <c r="E35" i="7"/>
  <c r="N35" i="7" s="1"/>
  <c r="E34" i="7"/>
  <c r="I33" i="7"/>
  <c r="N33" i="7" s="1"/>
  <c r="B32" i="7"/>
  <c r="N32" i="7" s="1"/>
  <c r="I30" i="7"/>
  <c r="N30" i="7" s="1"/>
  <c r="B26" i="7"/>
  <c r="B27" i="7"/>
  <c r="B25" i="7"/>
  <c r="A35" i="7"/>
  <c r="A34" i="7"/>
  <c r="A31" i="7"/>
  <c r="A32" i="7"/>
  <c r="A33" i="7"/>
  <c r="A26" i="7"/>
  <c r="A27" i="7"/>
  <c r="A28" i="7"/>
  <c r="A29" i="7"/>
  <c r="A30" i="7"/>
  <c r="A25" i="7"/>
  <c r="B23" i="7"/>
  <c r="B22" i="7"/>
  <c r="B21" i="7"/>
  <c r="B19" i="7"/>
  <c r="B13" i="7"/>
  <c r="N13" i="7" s="1"/>
  <c r="F64" i="2" l="1"/>
  <c r="B37" i="7" s="1"/>
  <c r="F37" i="7" s="1"/>
  <c r="L27" i="7"/>
  <c r="J27" i="7"/>
  <c r="E27" i="7"/>
  <c r="G27" i="7"/>
  <c r="C27" i="7"/>
  <c r="K27" i="7"/>
  <c r="M27" i="7"/>
  <c r="I27" i="7"/>
  <c r="D27" i="7"/>
  <c r="F27" i="7"/>
  <c r="H27" i="7"/>
  <c r="L21" i="7"/>
  <c r="J21" i="7"/>
  <c r="I21" i="7"/>
  <c r="E21" i="7"/>
  <c r="G21" i="7"/>
  <c r="C21" i="7"/>
  <c r="K21" i="7"/>
  <c r="M21" i="7"/>
  <c r="D21" i="7"/>
  <c r="F21" i="7"/>
  <c r="H21" i="7"/>
  <c r="K22" i="7"/>
  <c r="M22" i="7"/>
  <c r="D22" i="7"/>
  <c r="F22" i="7"/>
  <c r="H22" i="7"/>
  <c r="L22" i="7"/>
  <c r="J22" i="7"/>
  <c r="I22" i="7"/>
  <c r="E22" i="7"/>
  <c r="G22" i="7"/>
  <c r="C22" i="7"/>
  <c r="L29" i="7"/>
  <c r="J29" i="7"/>
  <c r="E29" i="7"/>
  <c r="G29" i="7"/>
  <c r="C29" i="7"/>
  <c r="K29" i="7"/>
  <c r="M29" i="7"/>
  <c r="D29" i="7"/>
  <c r="F29" i="7"/>
  <c r="H29" i="7"/>
  <c r="L19" i="7"/>
  <c r="J19" i="7"/>
  <c r="E19" i="7"/>
  <c r="G19" i="7"/>
  <c r="C19" i="7"/>
  <c r="K19" i="7"/>
  <c r="M19" i="7"/>
  <c r="I19" i="7"/>
  <c r="D19" i="7"/>
  <c r="F19" i="7"/>
  <c r="H19" i="7"/>
  <c r="K20" i="7"/>
  <c r="M20" i="7"/>
  <c r="L20" i="7"/>
  <c r="J20" i="7"/>
  <c r="L23" i="7"/>
  <c r="J23" i="7"/>
  <c r="I23" i="7"/>
  <c r="E23" i="7"/>
  <c r="G23" i="7"/>
  <c r="C23" i="7"/>
  <c r="K23" i="7"/>
  <c r="M23" i="7"/>
  <c r="D23" i="7"/>
  <c r="F23" i="7"/>
  <c r="H23" i="7"/>
  <c r="L25" i="7"/>
  <c r="J25" i="7"/>
  <c r="E25" i="7"/>
  <c r="G25" i="7"/>
  <c r="C25" i="7"/>
  <c r="K25" i="7"/>
  <c r="M25" i="7"/>
  <c r="D25" i="7"/>
  <c r="F25" i="7"/>
  <c r="H25" i="7"/>
  <c r="K28" i="7"/>
  <c r="M28" i="7"/>
  <c r="D28" i="7"/>
  <c r="F28" i="7"/>
  <c r="H28" i="7"/>
  <c r="L28" i="7"/>
  <c r="J28" i="7"/>
  <c r="E28" i="7"/>
  <c r="G28" i="7"/>
  <c r="C28" i="7"/>
  <c r="K26" i="7"/>
  <c r="M26" i="7"/>
  <c r="I26" i="7"/>
  <c r="D26" i="7"/>
  <c r="F26" i="7"/>
  <c r="H26" i="7"/>
  <c r="L26" i="7"/>
  <c r="J26" i="7"/>
  <c r="E26" i="7"/>
  <c r="G26" i="7"/>
  <c r="C26" i="7"/>
  <c r="N34" i="7"/>
  <c r="G53" i="2"/>
  <c r="G52" i="2"/>
  <c r="B31" i="7" s="1"/>
  <c r="N31" i="7" s="1"/>
  <c r="G59" i="2"/>
  <c r="G54" i="2"/>
  <c r="G50" i="2"/>
  <c r="G47" i="2"/>
  <c r="G58" i="2"/>
  <c r="G51" i="2"/>
  <c r="G49" i="2"/>
  <c r="G22" i="2"/>
  <c r="G21" i="2"/>
  <c r="G17" i="2"/>
  <c r="G18" i="2"/>
  <c r="G19" i="2"/>
  <c r="E37" i="7" l="1"/>
  <c r="M37" i="7"/>
  <c r="H37" i="7"/>
  <c r="I37" i="7"/>
  <c r="L37" i="7"/>
  <c r="D37" i="7"/>
  <c r="K37" i="7"/>
  <c r="G37" i="7"/>
  <c r="C37" i="7"/>
  <c r="J37" i="7"/>
  <c r="N27" i="7"/>
  <c r="N28" i="7"/>
  <c r="N22" i="7"/>
  <c r="N29" i="7"/>
  <c r="N19" i="7"/>
  <c r="N26" i="7"/>
  <c r="N25" i="7"/>
  <c r="N23" i="7"/>
  <c r="N20" i="7"/>
  <c r="N21" i="7"/>
  <c r="G56" i="2"/>
  <c r="G48" i="2"/>
  <c r="G46" i="2"/>
  <c r="G39" i="2"/>
  <c r="G35" i="2" s="1"/>
  <c r="G33" i="2"/>
  <c r="G32" i="2"/>
  <c r="G27" i="2"/>
  <c r="G28" i="2"/>
  <c r="G26" i="2"/>
  <c r="G15" i="2"/>
  <c r="E24" i="3"/>
  <c r="E25" i="3" s="1"/>
  <c r="D25" i="3" s="1"/>
  <c r="E26" i="3"/>
  <c r="E27" i="3" s="1"/>
  <c r="D27" i="3" s="1"/>
  <c r="E28" i="3"/>
  <c r="E29" i="3" s="1"/>
  <c r="E22" i="3"/>
  <c r="E23" i="3" s="1"/>
  <c r="D23" i="3" s="1"/>
  <c r="G11" i="3"/>
  <c r="B11" i="7" s="1"/>
  <c r="G10" i="3"/>
  <c r="G8" i="3"/>
  <c r="G7" i="3"/>
  <c r="G5" i="3"/>
  <c r="G3" i="3" l="1"/>
  <c r="N37" i="7"/>
  <c r="G44" i="2"/>
  <c r="G13" i="2"/>
  <c r="B18" i="7"/>
  <c r="E31" i="3"/>
  <c r="E32" i="3"/>
  <c r="D32" i="3" s="1"/>
  <c r="G24" i="2"/>
  <c r="G30" i="2"/>
  <c r="F11" i="6"/>
  <c r="E11" i="6" s="1"/>
  <c r="F12" i="6"/>
  <c r="E12" i="6" s="1"/>
  <c r="F13" i="6"/>
  <c r="E13" i="6" s="1"/>
  <c r="F10" i="6"/>
  <c r="O19" i="4"/>
  <c r="E52" i="3" s="1"/>
  <c r="E53" i="3" s="1"/>
  <c r="D53" i="3" s="1"/>
  <c r="O18" i="4"/>
  <c r="E46" i="3" s="1"/>
  <c r="E47" i="3" s="1"/>
  <c r="E49" i="3" s="1"/>
  <c r="D49" i="3" s="1"/>
  <c r="O17" i="4"/>
  <c r="E40" i="3" s="1"/>
  <c r="E41" i="3" s="1"/>
  <c r="O16" i="4"/>
  <c r="E38" i="3" s="1"/>
  <c r="E39" i="3" s="1"/>
  <c r="D39" i="3" s="1"/>
  <c r="O15" i="4"/>
  <c r="E36" i="3" s="1"/>
  <c r="E37" i="3" s="1"/>
  <c r="D37" i="3" s="1"/>
  <c r="O14" i="4"/>
  <c r="E34" i="3" s="1"/>
  <c r="E35" i="3" s="1"/>
  <c r="D35" i="3" s="1"/>
  <c r="M24" i="4"/>
  <c r="M9" i="4"/>
  <c r="F19" i="6" l="1"/>
  <c r="E19" i="6" s="1"/>
  <c r="F15" i="6"/>
  <c r="E15" i="6" s="1"/>
  <c r="B10" i="7"/>
  <c r="N10" i="7" s="1"/>
  <c r="E50" i="3"/>
  <c r="D50" i="3" s="1"/>
  <c r="F18" i="6"/>
  <c r="E18" i="6" s="1"/>
  <c r="F14" i="6"/>
  <c r="E14" i="6" s="1"/>
  <c r="F17" i="6"/>
  <c r="E17" i="6" s="1"/>
  <c r="F16" i="6"/>
  <c r="E16" i="6" s="1"/>
  <c r="J11" i="7"/>
  <c r="O13" i="3"/>
  <c r="D31" i="3"/>
  <c r="M18" i="7"/>
  <c r="F18" i="7"/>
  <c r="L18" i="7"/>
  <c r="I18" i="7"/>
  <c r="G18" i="7"/>
  <c r="K18" i="7"/>
  <c r="D18" i="7"/>
  <c r="H18" i="7"/>
  <c r="J18" i="7"/>
  <c r="E18" i="7"/>
  <c r="C18" i="7"/>
  <c r="E10" i="6"/>
  <c r="E44" i="3"/>
  <c r="D44" i="3" s="1"/>
  <c r="E43" i="3"/>
  <c r="D43" i="3" s="1"/>
  <c r="O9" i="4"/>
  <c r="G41" i="2" l="1"/>
  <c r="I7" i="2" s="1"/>
  <c r="F9" i="6"/>
  <c r="E9" i="6" s="1"/>
  <c r="D12" i="6" s="1"/>
  <c r="J16" i="7"/>
  <c r="N11" i="7"/>
  <c r="B12" i="7"/>
  <c r="D21" i="3"/>
  <c r="O15" i="3" s="1"/>
  <c r="O11" i="3" s="1"/>
  <c r="N18" i="7"/>
  <c r="E68" i="3"/>
  <c r="D68" i="3" s="1"/>
  <c r="B39" i="7"/>
  <c r="G9" i="2" l="1"/>
  <c r="E39" i="7"/>
  <c r="E41" i="7" s="1"/>
  <c r="G39" i="7"/>
  <c r="G41" i="7" s="1"/>
  <c r="I39" i="7"/>
  <c r="I41" i="7" s="1"/>
  <c r="K39" i="7"/>
  <c r="K41" i="7" s="1"/>
  <c r="M39" i="7"/>
  <c r="M41" i="7" s="1"/>
  <c r="D39" i="7"/>
  <c r="D41" i="7" s="1"/>
  <c r="F39" i="7"/>
  <c r="F41" i="7" s="1"/>
  <c r="H39" i="7"/>
  <c r="H41" i="7" s="1"/>
  <c r="J39" i="7"/>
  <c r="J41" i="7" s="1"/>
  <c r="L39" i="7"/>
  <c r="L41" i="7" s="1"/>
  <c r="C39" i="7"/>
  <c r="C41" i="7" s="1"/>
  <c r="D16" i="6"/>
  <c r="D15" i="6"/>
  <c r="D14" i="6"/>
  <c r="D13" i="6"/>
  <c r="E10" i="2"/>
  <c r="D10" i="6"/>
  <c r="D18" i="6"/>
  <c r="D17" i="6"/>
  <c r="D19" i="6"/>
  <c r="D11" i="6"/>
  <c r="N12" i="7"/>
  <c r="N16" i="7" s="1"/>
  <c r="B16" i="7"/>
  <c r="B41" i="7" s="1"/>
  <c r="N24" i="7" l="1"/>
  <c r="G10" i="2"/>
  <c r="G11" i="2" s="1"/>
  <c r="N39" i="7"/>
  <c r="N41" i="7" s="1"/>
  <c r="D9" i="6"/>
  <c r="M42" i="7" l="1"/>
  <c r="N42" i="7" s="1"/>
  <c r="N43" i="7" s="1"/>
</calcChain>
</file>

<file path=xl/sharedStrings.xml><?xml version="1.0" encoding="utf-8"?>
<sst xmlns="http://schemas.openxmlformats.org/spreadsheetml/2006/main" count="2540" uniqueCount="232">
  <si>
    <t>JANUARY</t>
  </si>
  <si>
    <t>M</t>
  </si>
  <si>
    <t>T</t>
  </si>
  <si>
    <t>W</t>
  </si>
  <si>
    <t>TH</t>
  </si>
  <si>
    <t>F</t>
  </si>
  <si>
    <t>SD</t>
  </si>
  <si>
    <t>ST</t>
  </si>
  <si>
    <t xml:space="preserve"> </t>
  </si>
  <si>
    <t>6:30 - 7:30</t>
  </si>
  <si>
    <t>7:45 - 8:45</t>
  </si>
  <si>
    <t>9:00 - 10:00</t>
  </si>
  <si>
    <t>10:15- 13:15</t>
  </si>
  <si>
    <t>13:30 - 14:30</t>
  </si>
  <si>
    <t>14:45:15:45</t>
  </si>
  <si>
    <t>Figure Skating</t>
  </si>
  <si>
    <t>Short- Track</t>
  </si>
  <si>
    <t>Adult Hockey</t>
  </si>
  <si>
    <t>Youth Hockey</t>
  </si>
  <si>
    <t>Private Rental</t>
  </si>
  <si>
    <t>HOURS</t>
  </si>
  <si>
    <t>Public Skating Schools</t>
  </si>
  <si>
    <t xml:space="preserve">Public Skating </t>
  </si>
  <si>
    <t>Disco Skating</t>
  </si>
  <si>
    <t>Senior Hockey</t>
  </si>
  <si>
    <t>Competitions</t>
  </si>
  <si>
    <t>H/W</t>
  </si>
  <si>
    <t>H/M</t>
  </si>
  <si>
    <t>WATER</t>
  </si>
  <si>
    <t>Dehumidifier</t>
  </si>
  <si>
    <t>ADVERTISING</t>
  </si>
  <si>
    <t>WALLS (3X1)</t>
  </si>
  <si>
    <t>ICE</t>
  </si>
  <si>
    <t>CENTER</t>
  </si>
  <si>
    <t>FACE- OFF</t>
  </si>
  <si>
    <t>ZAMBONI</t>
  </si>
  <si>
    <t>ARENA NAME</t>
  </si>
  <si>
    <t>FEBRUARY</t>
  </si>
  <si>
    <t>MARCH</t>
  </si>
  <si>
    <t>MAY</t>
  </si>
  <si>
    <t>JUNE</t>
  </si>
  <si>
    <t>JULY</t>
  </si>
  <si>
    <t>OCTOBER</t>
  </si>
  <si>
    <t>NOVEMBER</t>
  </si>
  <si>
    <t>DECEMBER</t>
  </si>
  <si>
    <t>SEPTEMBER</t>
  </si>
  <si>
    <t>SPORTS</t>
  </si>
  <si>
    <t>RENTALS</t>
  </si>
  <si>
    <t>Figure skating lockers</t>
  </si>
  <si>
    <t>Drying Boxes</t>
  </si>
  <si>
    <t>vending machines</t>
  </si>
  <si>
    <t>restaurant</t>
  </si>
  <si>
    <t>Number of sesions</t>
  </si>
  <si>
    <t>Fee</t>
  </si>
  <si>
    <t>Set Rentals</t>
  </si>
  <si>
    <t>TOTAL</t>
  </si>
  <si>
    <t>€</t>
  </si>
  <si>
    <t>UTS</t>
  </si>
  <si>
    <t>General manager</t>
  </si>
  <si>
    <t>Ice Rink managers</t>
  </si>
  <si>
    <t>Ticketing &amp; Renting</t>
  </si>
  <si>
    <t>OTHER SERVICES</t>
  </si>
  <si>
    <t>CR Insurance</t>
  </si>
  <si>
    <t>YEAR ROUND</t>
  </si>
  <si>
    <t>Security Services</t>
  </si>
  <si>
    <t>GENERAL EXPENSES</t>
  </si>
  <si>
    <t>Electricity</t>
  </si>
  <si>
    <t>Water</t>
  </si>
  <si>
    <t>Local Taxes</t>
  </si>
  <si>
    <t>€/ KwH</t>
  </si>
  <si>
    <t>ELECTRICITY</t>
  </si>
  <si>
    <t>Refrigerant</t>
  </si>
  <si>
    <t>Rink Slab Fluid</t>
  </si>
  <si>
    <t>Life Cycle</t>
  </si>
  <si>
    <t>Number of Compressors</t>
  </si>
  <si>
    <t>Cooling</t>
  </si>
  <si>
    <t>Heating</t>
  </si>
  <si>
    <t>Total Power Installed</t>
  </si>
  <si>
    <t>Power Demand</t>
  </si>
  <si>
    <t>kWh</t>
  </si>
  <si>
    <t xml:space="preserve">TOTAL  </t>
  </si>
  <si>
    <t xml:space="preserve">Kw </t>
  </si>
  <si>
    <t>Kw</t>
  </si>
  <si>
    <t>€/ m3</t>
  </si>
  <si>
    <t>LED lighting</t>
  </si>
  <si>
    <t xml:space="preserve">Operational Data </t>
  </si>
  <si>
    <t>Years</t>
  </si>
  <si>
    <t>APRIL</t>
  </si>
  <si>
    <t>AUGUST</t>
  </si>
  <si>
    <t>CONSUMPTION</t>
  </si>
  <si>
    <t>Power Demand AVG</t>
  </si>
  <si>
    <t>€/ Kw /day</t>
  </si>
  <si>
    <t>Non public areas</t>
  </si>
  <si>
    <t>Public areas</t>
  </si>
  <si>
    <t>Refrigeration plant</t>
  </si>
  <si>
    <t>Ventilation</t>
  </si>
  <si>
    <t>RUNNING COSTS</t>
  </si>
  <si>
    <t>(7-16)</t>
  </si>
  <si>
    <t>(16-24)</t>
  </si>
  <si>
    <t>(7-24)</t>
  </si>
  <si>
    <t>pro-shop (Incl. Sharpening)</t>
  </si>
  <si>
    <t>(10-14) / (16-19)</t>
  </si>
  <si>
    <t>(9-24)</t>
  </si>
  <si>
    <t xml:space="preserve">SALARIES &amp; SOCIAL SECURITY </t>
  </si>
  <si>
    <t>Accounting Services</t>
  </si>
  <si>
    <t>Cleaning Services</t>
  </si>
  <si>
    <t>Maintenance Services</t>
  </si>
  <si>
    <t>REGULAR EXPENSES</t>
  </si>
  <si>
    <t>Marketing</t>
  </si>
  <si>
    <t>Repair &amp; Maintenance Supplies</t>
  </si>
  <si>
    <t>Ice Pad Painting</t>
  </si>
  <si>
    <t>TAX</t>
  </si>
  <si>
    <t>FINANCIAL COSTS</t>
  </si>
  <si>
    <t>Bank Costs</t>
  </si>
  <si>
    <t>Other running costs</t>
  </si>
  <si>
    <t>Cooling Fluids</t>
  </si>
  <si>
    <t>Activity Taxes</t>
  </si>
  <si>
    <t>Subscriptions &amp; Memberships</t>
  </si>
  <si>
    <t>Quality Control / Training</t>
  </si>
  <si>
    <t>365x24h</t>
  </si>
  <si>
    <t>EUROS</t>
  </si>
  <si>
    <t>Months</t>
  </si>
  <si>
    <t>Totals</t>
  </si>
  <si>
    <t>Expenses</t>
  </si>
  <si>
    <t>Result</t>
  </si>
  <si>
    <t>PUBLIC RENTALS</t>
  </si>
  <si>
    <t>Salaries &amp; Social Security</t>
  </si>
  <si>
    <t>Accounting services</t>
  </si>
  <si>
    <t>Utilities</t>
  </si>
  <si>
    <t xml:space="preserve">Loans </t>
  </si>
  <si>
    <t xml:space="preserve">Annuity depreciation </t>
  </si>
  <si>
    <t>Supplies</t>
  </si>
  <si>
    <t>Incomes</t>
  </si>
  <si>
    <t>OTHER INCOMES</t>
  </si>
  <si>
    <t>LOCAL MUNICIPALITY FUNDS</t>
  </si>
  <si>
    <t>ESTATE FUNDS</t>
  </si>
  <si>
    <t>GEN</t>
  </si>
  <si>
    <t>FEB</t>
  </si>
  <si>
    <t>MAR</t>
  </si>
  <si>
    <t>APR</t>
  </si>
  <si>
    <t>JUN</t>
  </si>
  <si>
    <t>JUL</t>
  </si>
  <si>
    <t>AGO</t>
  </si>
  <si>
    <t>SEP</t>
  </si>
  <si>
    <t>OCT</t>
  </si>
  <si>
    <t>NOV</t>
  </si>
  <si>
    <t>DEC</t>
  </si>
  <si>
    <t>Telephone &amp; Internet</t>
  </si>
  <si>
    <t>Avg People x session</t>
  </si>
  <si>
    <t>Avg Students x session</t>
  </si>
  <si>
    <t xml:space="preserve">Insurances </t>
  </si>
  <si>
    <t>UTILITIES (see Energy)</t>
  </si>
  <si>
    <t>Total Ice Hours x Year</t>
  </si>
  <si>
    <t>Ice Hour Price</t>
  </si>
  <si>
    <t>not included</t>
  </si>
  <si>
    <t>PRICE</t>
  </si>
  <si>
    <t xml:space="preserve">  </t>
  </si>
  <si>
    <t>ACTIVITIES</t>
  </si>
  <si>
    <t>TOTAL INCOMES</t>
  </si>
  <si>
    <t>LOAN</t>
  </si>
  <si>
    <t>Percentage</t>
  </si>
  <si>
    <t>Profit</t>
  </si>
  <si>
    <t>Profit after Taxes</t>
  </si>
  <si>
    <t xml:space="preserve">TAXES </t>
  </si>
  <si>
    <t>Annuity Depreciation*</t>
  </si>
  <si>
    <t>Ice rink Budget*</t>
  </si>
  <si>
    <t>* (see Ice Rink Budget Document)</t>
  </si>
  <si>
    <t>16:00 - 19:00</t>
  </si>
  <si>
    <t>19:15 20:15</t>
  </si>
  <si>
    <t>20:30 - 21:30</t>
  </si>
  <si>
    <t>21:45 - 22:45</t>
  </si>
  <si>
    <t>23:00 - 24:00</t>
  </si>
  <si>
    <t>OUTSOURCING SERVICES</t>
  </si>
  <si>
    <t>Ice Hours Available</t>
  </si>
  <si>
    <t>ETHYLENE</t>
  </si>
  <si>
    <t>GLYCOL</t>
  </si>
  <si>
    <t>DRIVE POWER</t>
  </si>
  <si>
    <t>SCROW COMPRESSORS</t>
  </si>
  <si>
    <t>181/27 kWh or 100/15%</t>
  </si>
  <si>
    <t>Total</t>
  </si>
  <si>
    <t>Cooling Power less
Heat Recovery</t>
  </si>
  <si>
    <t>DEMANDE</t>
  </si>
  <si>
    <t>REFRIGERATION</t>
  </si>
  <si>
    <t>Give back</t>
  </si>
  <si>
    <t>average</t>
  </si>
  <si>
    <t>LED LIGHTING</t>
  </si>
  <si>
    <t>VENTILATION</t>
  </si>
  <si>
    <t>DEHUMIDIFIER</t>
  </si>
  <si>
    <t xml:space="preserve">kWh  </t>
  </si>
  <si>
    <t>kWh/month</t>
  </si>
  <si>
    <t>%</t>
  </si>
  <si>
    <t>kWH/month</t>
  </si>
  <si>
    <t>AVG</t>
  </si>
  <si>
    <t xml:space="preserve">AVG </t>
  </si>
  <si>
    <t>Average Heat Recovery  16.00% to 40.00% of the kWh spend by the Chiller. I use the middle  28% ((16%+40%)/2)</t>
  </si>
  <si>
    <t>NON PUBLIC AREAS</t>
  </si>
  <si>
    <t>PUBLIC AREAS</t>
  </si>
  <si>
    <t>EUR</t>
  </si>
  <si>
    <t xml:space="preserve">Cooling Capacity
</t>
  </si>
  <si>
    <t xml:space="preserve">Heat Recovery
</t>
  </si>
  <si>
    <t>DEMAND*</t>
  </si>
  <si>
    <t>* COST OF ELECTRICITY DEMAND MUST BE ADAPTED IN EVERY COUNTRY</t>
  </si>
  <si>
    <t xml:space="preserve">* COST OF ELECTRICITY DEMAND MUST BE </t>
  </si>
  <si>
    <t>ADAPTED IN EVERY COUNTRY</t>
  </si>
  <si>
    <t>Monday - Friday</t>
  </si>
  <si>
    <t>Weekends &amp; Hollidays</t>
  </si>
  <si>
    <t>EXPENSES</t>
  </si>
  <si>
    <t>IIHF BUSINESS PLAN</t>
  </si>
  <si>
    <t>CHAPTER 1</t>
  </si>
  <si>
    <t>INCOMES</t>
  </si>
  <si>
    <t>EXPENSES - ENERGY COSTS</t>
  </si>
  <si>
    <t>CHAPTER 3</t>
  </si>
  <si>
    <t>PROFIT &amp; LOSS</t>
  </si>
  <si>
    <t>CHAPTER 2</t>
  </si>
  <si>
    <t xml:space="preserve">ICE HOURS </t>
  </si>
  <si>
    <t>CHAPTER 1 A</t>
  </si>
  <si>
    <t>ICE HOURS - TIMETABLE</t>
  </si>
  <si>
    <t>HOURS / WEEK</t>
  </si>
  <si>
    <t>HOURS / MONTH</t>
  </si>
  <si>
    <t>CHAPTER 1 B</t>
  </si>
  <si>
    <t>CHAPTER 1 C</t>
  </si>
  <si>
    <t>CHAPTER 1 D</t>
  </si>
  <si>
    <t>CHAPTER 1 E</t>
  </si>
  <si>
    <t>CHAPTER 1 F</t>
  </si>
  <si>
    <t>CHAPTER 1 G</t>
  </si>
  <si>
    <t>CHAPTER 1 H</t>
  </si>
  <si>
    <t>CHAPTER 1 I</t>
  </si>
  <si>
    <t>CHAPTER 1 J</t>
  </si>
  <si>
    <t>CHAPTER 1 K</t>
  </si>
  <si>
    <t>CHAPTER 1 L</t>
  </si>
  <si>
    <t>CHAPTER 3 B</t>
  </si>
  <si>
    <t>CHAPTER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</si>
</sst>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0.00\ &quot;€&quot;;[Red]\-#,##0.00\ &quot;€&quot;"/>
    <numFmt numFmtId="164" formatCode="0.0000"/>
    <numFmt numFmtId="165" formatCode="#,##0.0000"/>
    <numFmt numFmtId="166" formatCode="#,##0\ &quot;€&quot;"/>
    <numFmt numFmtId="167" formatCode="mmm"/>
    <numFmt numFmtId="168" formatCode="&quot;$&quot;#,##0.00"/>
    <numFmt numFmtId="169" formatCode="&quot;$&quot;#,##0"/>
    <numFmt numFmtId="170" formatCode="#,##0.00\ &quot;€&quot;"/>
    <numFmt numFmtId="171" formatCode="#,##0_ ;[Red]\-#,##0\ "/>
    <numFmt numFmtId="172" formatCode="#,##0\ _€"/>
  </numFmts>
  <fonts count="61" x14ac:knownFonts="1">
    <font>
      <sz val="10"/>
      <color theme="1"/>
      <name val="Arial"/>
      <family val="2"/>
    </font>
    <font>
      <sz val="10"/>
      <color rgb="FFFF0000"/>
      <name val="Arial"/>
      <family val="2"/>
    </font>
    <font>
      <b/>
      <sz val="10"/>
      <color theme="1"/>
      <name val="Arial"/>
      <family val="2"/>
    </font>
    <font>
      <b/>
      <sz val="10"/>
      <color rgb="FFFF0000"/>
      <name val="Arial"/>
      <family val="2"/>
    </font>
    <font>
      <sz val="10"/>
      <color rgb="FF0070C0"/>
      <name val="Arial"/>
      <family val="2"/>
    </font>
    <font>
      <sz val="10"/>
      <color theme="0" tint="-0.499984740745262"/>
      <name val="Arial"/>
      <family val="2"/>
    </font>
    <font>
      <sz val="8"/>
      <color theme="0" tint="-0.499984740745262"/>
      <name val="Arial"/>
      <family val="2"/>
    </font>
    <font>
      <sz val="10"/>
      <color theme="2" tint="-0.499984740745262"/>
      <name val="Arial"/>
      <family val="2"/>
    </font>
    <font>
      <b/>
      <sz val="10"/>
      <color rgb="FF0070C0"/>
      <name val="Arial"/>
      <family val="2"/>
    </font>
    <font>
      <sz val="10"/>
      <color rgb="FF00B050"/>
      <name val="Arial"/>
      <family val="2"/>
    </font>
    <font>
      <sz val="8"/>
      <color theme="1"/>
      <name val="Arial"/>
      <family val="2"/>
    </font>
    <font>
      <sz val="9"/>
      <color theme="1"/>
      <name val="Arial"/>
      <family val="2"/>
    </font>
    <font>
      <sz val="11"/>
      <color rgb="FF00B050"/>
      <name val="Arial"/>
      <family val="2"/>
    </font>
    <font>
      <b/>
      <sz val="8"/>
      <color theme="1"/>
      <name val="Arial"/>
      <family val="2"/>
    </font>
    <font>
      <b/>
      <sz val="10"/>
      <color theme="3" tint="0.59999389629810485"/>
      <name val="Arial"/>
      <family val="2"/>
    </font>
    <font>
      <b/>
      <sz val="10"/>
      <color theme="9" tint="-0.249977111117893"/>
      <name val="Arial"/>
      <family val="2"/>
    </font>
    <font>
      <sz val="10"/>
      <color theme="9" tint="-0.249977111117893"/>
      <name val="Arial"/>
      <family val="2"/>
    </font>
    <font>
      <b/>
      <sz val="12"/>
      <name val="Arial"/>
      <family val="2"/>
    </font>
    <font>
      <sz val="8"/>
      <name val="Arial"/>
      <family val="2"/>
    </font>
    <font>
      <sz val="9"/>
      <name val="Arial"/>
      <family val="2"/>
    </font>
    <font>
      <sz val="10"/>
      <name val="Arial"/>
      <family val="2"/>
    </font>
    <font>
      <b/>
      <sz val="10"/>
      <name val="Arial"/>
      <family val="2"/>
    </font>
    <font>
      <b/>
      <sz val="10"/>
      <color indexed="8"/>
      <name val="Arial"/>
      <family val="2"/>
    </font>
    <font>
      <b/>
      <sz val="8"/>
      <name val="Arial"/>
      <family val="2"/>
    </font>
    <font>
      <sz val="8"/>
      <color indexed="22"/>
      <name val="Arial"/>
      <family val="2"/>
    </font>
    <font>
      <b/>
      <sz val="8"/>
      <color indexed="22"/>
      <name val="Arial"/>
      <family val="2"/>
    </font>
    <font>
      <sz val="8"/>
      <color indexed="44"/>
      <name val="Arial"/>
      <family val="2"/>
    </font>
    <font>
      <b/>
      <sz val="11"/>
      <color rgb="FF00B050"/>
      <name val="Arial"/>
      <family val="2"/>
    </font>
    <font>
      <b/>
      <sz val="8"/>
      <color rgb="FF0070C0"/>
      <name val="Arial"/>
      <family val="2"/>
    </font>
    <font>
      <b/>
      <sz val="8"/>
      <color rgb="FFFF0000"/>
      <name val="Arial"/>
      <family val="2"/>
    </font>
    <font>
      <sz val="8"/>
      <color rgb="FF0070C0"/>
      <name val="Arial"/>
      <family val="2"/>
    </font>
    <font>
      <sz val="8"/>
      <color theme="2" tint="-0.499984740745262"/>
      <name val="Arial"/>
      <family val="2"/>
    </font>
    <font>
      <sz val="8"/>
      <color rgb="FFFF0000"/>
      <name val="Arial"/>
      <family val="2"/>
    </font>
    <font>
      <sz val="8"/>
      <color rgb="FF00B050"/>
      <name val="Arial"/>
      <family val="2"/>
    </font>
    <font>
      <b/>
      <sz val="8"/>
      <color rgb="FF00B050"/>
      <name val="Arial"/>
      <family val="2"/>
    </font>
    <font>
      <sz val="8"/>
      <color theme="4" tint="-0.249977111117893"/>
      <name val="Arial"/>
      <family val="2"/>
    </font>
    <font>
      <b/>
      <sz val="8"/>
      <color theme="4" tint="-0.249977111117893"/>
      <name val="Arial"/>
      <family val="2"/>
    </font>
    <font>
      <b/>
      <sz val="10"/>
      <color theme="0" tint="-0.499984740745262"/>
      <name val="Arial"/>
      <family val="2"/>
    </font>
    <font>
      <i/>
      <sz val="8"/>
      <name val="Arial"/>
      <family val="2"/>
    </font>
    <font>
      <b/>
      <sz val="10"/>
      <color theme="7" tint="-0.249977111117893"/>
      <name val="Arial"/>
      <family val="2"/>
    </font>
    <font>
      <sz val="10"/>
      <color theme="7" tint="-0.249977111117893"/>
      <name val="Arial"/>
      <family val="2"/>
    </font>
    <font>
      <sz val="8"/>
      <color theme="9" tint="-0.249977111117893"/>
      <name val="Arial"/>
      <family val="2"/>
    </font>
    <font>
      <b/>
      <sz val="8"/>
      <color rgb="FFC00000"/>
      <name val="Arial"/>
      <family val="2"/>
    </font>
    <font>
      <b/>
      <sz val="9"/>
      <color rgb="FF00B050"/>
      <name val="Arial"/>
      <family val="2"/>
    </font>
    <font>
      <b/>
      <sz val="11"/>
      <color theme="1"/>
      <name val="Arial"/>
      <family val="2"/>
    </font>
    <font>
      <b/>
      <sz val="10"/>
      <color rgb="FF00B050"/>
      <name val="Arial"/>
      <family val="2"/>
    </font>
    <font>
      <b/>
      <sz val="8"/>
      <color rgb="FF7030A0"/>
      <name val="Arial"/>
      <family val="2"/>
    </font>
    <font>
      <b/>
      <sz val="11"/>
      <color theme="0" tint="-0.499984740745262"/>
      <name val="Arial"/>
      <family val="2"/>
    </font>
    <font>
      <sz val="11"/>
      <color theme="0" tint="-0.499984740745262"/>
      <name val="Arial"/>
      <family val="2"/>
    </font>
    <font>
      <sz val="7"/>
      <color theme="1"/>
      <name val="Arial"/>
      <family val="2"/>
    </font>
    <font>
      <b/>
      <sz val="10"/>
      <color indexed="57"/>
      <name val="Arial"/>
      <family val="2"/>
    </font>
    <font>
      <b/>
      <sz val="10"/>
      <color indexed="10"/>
      <name val="Arial"/>
      <family val="2"/>
    </font>
    <font>
      <sz val="8"/>
      <color indexed="8"/>
      <name val="Arial"/>
      <family val="2"/>
    </font>
    <font>
      <b/>
      <sz val="8"/>
      <color indexed="8"/>
      <name val="Arial"/>
      <family val="2"/>
    </font>
    <font>
      <b/>
      <sz val="8"/>
      <color indexed="10"/>
      <name val="Arial"/>
      <family val="2"/>
    </font>
    <font>
      <sz val="8"/>
      <color indexed="10"/>
      <name val="Arial"/>
      <family val="2"/>
    </font>
    <font>
      <b/>
      <sz val="10"/>
      <color theme="4" tint="-0.249977111117893"/>
      <name val="Arial"/>
      <family val="2"/>
    </font>
    <font>
      <b/>
      <sz val="14"/>
      <color theme="1"/>
      <name val="Arial"/>
      <family val="2"/>
    </font>
    <font>
      <b/>
      <sz val="12"/>
      <color theme="3"/>
      <name val="Arial"/>
      <family val="2"/>
    </font>
    <font>
      <sz val="7"/>
      <color indexed="8"/>
      <name val="Arial"/>
      <family val="2"/>
    </font>
    <font>
      <b/>
      <sz val="7"/>
      <color indexed="8"/>
      <name val="Arial"/>
      <family val="2"/>
    </font>
  </fonts>
  <fills count="20">
    <fill>
      <patternFill patternType="none"/>
    </fill>
    <fill>
      <patternFill patternType="gray125"/>
    </fill>
    <fill>
      <patternFill patternType="solid">
        <fgColor theme="8" tint="0.79998168889431442"/>
        <bgColor indexed="64"/>
      </patternFill>
    </fill>
    <fill>
      <patternFill patternType="solid">
        <fgColor theme="6" tint="0.59996337778862885"/>
        <bgColor indexed="64"/>
      </patternFill>
    </fill>
    <fill>
      <patternFill patternType="solid">
        <fgColor theme="5" tint="0.59996337778862885"/>
        <bgColor indexed="64"/>
      </patternFill>
    </fill>
    <fill>
      <patternFill patternType="solid">
        <fgColor theme="0" tint="-0.24994659260841701"/>
        <bgColor indexed="64"/>
      </patternFill>
    </fill>
    <fill>
      <patternFill patternType="solid">
        <fgColor rgb="FFFFDD71"/>
        <bgColor indexed="64"/>
      </patternFill>
    </fill>
    <fill>
      <patternFill patternType="solid">
        <fgColor theme="2" tint="-0.24994659260841701"/>
        <bgColor indexed="64"/>
      </patternFill>
    </fill>
    <fill>
      <patternFill patternType="solid">
        <fgColor rgb="FFDDDDDD"/>
        <bgColor indexed="64"/>
      </patternFill>
    </fill>
    <fill>
      <patternFill patternType="solid">
        <fgColor rgb="FFAFCFCE"/>
        <bgColor indexed="64"/>
      </patternFill>
    </fill>
    <fill>
      <patternFill patternType="solid">
        <fgColor theme="7" tint="0.39994506668294322"/>
        <bgColor indexed="64"/>
      </patternFill>
    </fill>
    <fill>
      <patternFill patternType="solid">
        <fgColor theme="8"/>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theme="0" tint="-0.14996795556505021"/>
        <bgColor indexed="64"/>
      </patternFill>
    </fill>
    <fill>
      <patternFill patternType="solid">
        <fgColor indexed="11"/>
        <bgColor indexed="64"/>
      </patternFill>
    </fill>
    <fill>
      <patternFill patternType="solid">
        <fgColor indexed="10"/>
        <bgColor indexed="64"/>
      </patternFill>
    </fill>
    <fill>
      <patternFill patternType="solid">
        <fgColor indexed="45"/>
        <bgColor indexed="64"/>
      </patternFill>
    </fill>
  </fills>
  <borders count="79">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55"/>
      </left>
      <right/>
      <top style="medium">
        <color indexed="55"/>
      </top>
      <bottom/>
      <diagonal/>
    </border>
    <border>
      <left/>
      <right/>
      <top style="medium">
        <color indexed="55"/>
      </top>
      <bottom/>
      <diagonal/>
    </border>
    <border>
      <left style="medium">
        <color indexed="55"/>
      </left>
      <right/>
      <top/>
      <bottom/>
      <diagonal/>
    </border>
    <border>
      <left style="thin">
        <color indexed="55"/>
      </left>
      <right style="thin">
        <color indexed="55"/>
      </right>
      <top style="thin">
        <color indexed="55"/>
      </top>
      <bottom style="thin">
        <color indexed="55"/>
      </bottom>
      <diagonal/>
    </border>
    <border>
      <left style="medium">
        <color indexed="55"/>
      </left>
      <right/>
      <top style="thin">
        <color indexed="22"/>
      </top>
      <bottom style="thin">
        <color indexed="22"/>
      </bottom>
      <diagonal/>
    </border>
    <border>
      <left/>
      <right/>
      <top style="thin">
        <color indexed="22"/>
      </top>
      <bottom/>
      <diagonal/>
    </border>
    <border>
      <left style="thin">
        <color indexed="55"/>
      </left>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22"/>
      </top>
      <bottom style="thin">
        <color indexed="22"/>
      </bottom>
      <diagonal/>
    </border>
    <border>
      <left style="thin">
        <color indexed="55"/>
      </left>
      <right style="thin">
        <color indexed="55"/>
      </right>
      <top/>
      <bottom style="thin">
        <color indexed="55"/>
      </bottom>
      <diagonal/>
    </border>
    <border>
      <left style="medium">
        <color indexed="55"/>
      </left>
      <right/>
      <top style="thin">
        <color indexed="22"/>
      </top>
      <bottom/>
      <diagonal/>
    </border>
    <border>
      <left style="thin">
        <color indexed="55"/>
      </left>
      <right/>
      <top style="thin">
        <color indexed="22"/>
      </top>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top/>
      <bottom style="medium">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right/>
      <top style="medium">
        <color theme="1" tint="0.34998626667073579"/>
      </top>
      <bottom/>
      <diagonal/>
    </border>
    <border>
      <left/>
      <right/>
      <top style="thin">
        <color indexed="8"/>
      </top>
      <bottom style="thin">
        <color indexed="22"/>
      </bottom>
      <diagonal/>
    </border>
    <border>
      <left/>
      <right/>
      <top style="thin">
        <color indexed="55"/>
      </top>
      <bottom style="thin">
        <color indexed="22"/>
      </bottom>
      <diagonal/>
    </border>
    <border>
      <left/>
      <right/>
      <top style="thin">
        <color indexed="22"/>
      </top>
      <bottom style="thin">
        <color indexed="55"/>
      </bottom>
      <diagonal/>
    </border>
    <border>
      <left style="medium">
        <color theme="1" tint="0.24994659260841701"/>
      </left>
      <right/>
      <top/>
      <bottom style="thin">
        <color theme="1" tint="0.24994659260841701"/>
      </bottom>
      <diagonal/>
    </border>
    <border>
      <left/>
      <right/>
      <top/>
      <bottom style="thin">
        <color theme="1" tint="0.24994659260841701"/>
      </bottom>
      <diagonal/>
    </border>
    <border>
      <left/>
      <right style="medium">
        <color theme="1" tint="0.24994659260841701"/>
      </right>
      <top/>
      <bottom style="thin">
        <color theme="1" tint="0.2499465926084170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medium">
        <color theme="1" tint="0.24994659260841701"/>
      </right>
      <top style="hair">
        <color theme="1" tint="0.24994659260841701"/>
      </top>
      <bottom style="hair">
        <color theme="1" tint="0.24994659260841701"/>
      </bottom>
      <diagonal/>
    </border>
    <border>
      <left style="medium">
        <color theme="1" tint="0.24994659260841701"/>
      </left>
      <right/>
      <top style="thin">
        <color theme="1" tint="0.24994659260841701"/>
      </top>
      <bottom style="medium">
        <color theme="1" tint="0.24994659260841701"/>
      </bottom>
      <diagonal/>
    </border>
    <border>
      <left/>
      <right/>
      <top style="thin">
        <color theme="1" tint="0.24994659260841701"/>
      </top>
      <bottom style="medium">
        <color theme="1" tint="0.24994659260841701"/>
      </bottom>
      <diagonal/>
    </border>
    <border>
      <left/>
      <right style="medium">
        <color theme="1" tint="0.24994659260841701"/>
      </right>
      <top style="thin">
        <color theme="1" tint="0.24994659260841701"/>
      </top>
      <bottom style="medium">
        <color theme="1" tint="0.2499465926084170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theme="0" tint="-0.499984740745262"/>
      </left>
      <right/>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374">
    <xf numFmtId="0" fontId="0" fillId="0" borderId="0" xfId="0"/>
    <xf numFmtId="0" fontId="2" fillId="0" borderId="0" xfId="0" applyFont="1"/>
    <xf numFmtId="0" fontId="3" fillId="0" borderId="0" xfId="0" applyFont="1" applyAlignment="1">
      <alignment horizontal="center"/>
    </xf>
    <xf numFmtId="0" fontId="0" fillId="0" borderId="0" xfId="0" applyAlignment="1">
      <alignment horizontal="center"/>
    </xf>
    <xf numFmtId="0" fontId="1" fillId="0" borderId="0" xfId="0" applyFont="1"/>
    <xf numFmtId="0" fontId="4" fillId="0" borderId="0" xfId="0" applyFont="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5" fillId="0" borderId="0" xfId="0" applyFont="1" applyBorder="1"/>
    <xf numFmtId="0" fontId="0" fillId="0" borderId="0" xfId="0" applyBorder="1" applyAlignment="1">
      <alignment horizontal="center"/>
    </xf>
    <xf numFmtId="0" fontId="2" fillId="0" borderId="0" xfId="0" applyFont="1" applyBorder="1" applyAlignment="1">
      <alignment horizontal="center"/>
    </xf>
    <xf numFmtId="0" fontId="5" fillId="0" borderId="2" xfId="0" applyFont="1" applyBorder="1"/>
    <xf numFmtId="0" fontId="5" fillId="0" borderId="3" xfId="0" applyFont="1" applyBorder="1"/>
    <xf numFmtId="0" fontId="6" fillId="0" borderId="3" xfId="0" applyFont="1" applyBorder="1" applyAlignment="1">
      <alignment horizontal="right"/>
    </xf>
    <xf numFmtId="20" fontId="6" fillId="0" borderId="3" xfId="0" applyNumberFormat="1" applyFont="1" applyBorder="1" applyAlignment="1">
      <alignment horizontal="right"/>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7" fillId="7" borderId="0" xfId="0" applyFont="1" applyFill="1"/>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6" fillId="0" borderId="5" xfId="0" applyFont="1" applyBorder="1" applyAlignment="1">
      <alignment horizontal="right"/>
    </xf>
    <xf numFmtId="0" fontId="0" fillId="11" borderId="4" xfId="0"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2" borderId="3" xfId="0" applyFill="1" applyBorder="1" applyAlignment="1">
      <alignment horizontal="center"/>
    </xf>
    <xf numFmtId="0" fontId="0" fillId="4" borderId="3" xfId="0" applyFill="1" applyBorder="1" applyAlignment="1">
      <alignment horizontal="center"/>
    </xf>
    <xf numFmtId="0" fontId="0" fillId="6" borderId="3" xfId="0" applyFill="1" applyBorder="1" applyAlignment="1">
      <alignment horizontal="center"/>
    </xf>
    <xf numFmtId="0" fontId="0" fillId="9" borderId="3" xfId="0" applyFill="1" applyBorder="1" applyAlignment="1">
      <alignment horizontal="center"/>
    </xf>
    <xf numFmtId="0" fontId="0" fillId="8" borderId="5" xfId="0" applyFill="1" applyBorder="1" applyAlignment="1">
      <alignment horizontal="center"/>
    </xf>
    <xf numFmtId="0" fontId="0" fillId="0" borderId="0" xfId="0" applyFill="1" applyAlignment="1">
      <alignment horizontal="center"/>
    </xf>
    <xf numFmtId="0" fontId="0" fillId="0" borderId="4" xfId="0" applyFill="1" applyBorder="1" applyAlignment="1">
      <alignment horizontal="center"/>
    </xf>
    <xf numFmtId="9" fontId="0" fillId="0" borderId="0" xfId="0" applyNumberFormat="1"/>
    <xf numFmtId="1" fontId="0" fillId="0" borderId="0" xfId="0" applyNumberFormat="1"/>
    <xf numFmtId="3" fontId="0" fillId="0" borderId="0" xfId="0" applyNumberFormat="1"/>
    <xf numFmtId="0" fontId="10" fillId="0" borderId="0" xfId="0" applyFont="1"/>
    <xf numFmtId="0" fontId="11" fillId="0" borderId="0" xfId="0" applyFont="1"/>
    <xf numFmtId="0" fontId="0" fillId="0" borderId="0" xfId="0" applyFont="1"/>
    <xf numFmtId="0" fontId="1" fillId="0" borderId="0" xfId="0" applyFont="1" applyAlignment="1">
      <alignment horizontal="center"/>
    </xf>
    <xf numFmtId="9" fontId="0" fillId="0" borderId="0" xfId="0" applyNumberFormat="1" applyAlignment="1">
      <alignment horizontal="right"/>
    </xf>
    <xf numFmtId="0" fontId="17" fillId="12" borderId="6" xfId="0" applyFont="1" applyFill="1" applyBorder="1" applyAlignment="1">
      <alignment vertical="center"/>
    </xf>
    <xf numFmtId="0" fontId="18" fillId="12" borderId="0" xfId="0" applyFont="1" applyFill="1" applyBorder="1"/>
    <xf numFmtId="0" fontId="18" fillId="12" borderId="7" xfId="0" applyFont="1" applyFill="1" applyBorder="1"/>
    <xf numFmtId="0" fontId="18" fillId="13" borderId="0" xfId="0" applyFont="1" applyFill="1"/>
    <xf numFmtId="0" fontId="18" fillId="12" borderId="0" xfId="0" applyFont="1" applyFill="1"/>
    <xf numFmtId="0" fontId="19" fillId="12" borderId="0" xfId="0" applyFont="1" applyFill="1" applyBorder="1" applyAlignment="1"/>
    <xf numFmtId="0" fontId="18" fillId="12" borderId="0" xfId="0" applyFont="1" applyFill="1" applyBorder="1" applyAlignment="1">
      <alignment horizontal="center"/>
    </xf>
    <xf numFmtId="0" fontId="20" fillId="12" borderId="8" xfId="0" applyFont="1" applyFill="1" applyBorder="1" applyAlignment="1">
      <alignment horizontal="center"/>
    </xf>
    <xf numFmtId="167" fontId="21" fillId="14" borderId="9" xfId="0" applyNumberFormat="1" applyFont="1" applyFill="1" applyBorder="1" applyAlignment="1">
      <alignment horizontal="center"/>
    </xf>
    <xf numFmtId="0" fontId="20" fillId="13" borderId="0" xfId="0" applyFont="1" applyFill="1" applyAlignment="1">
      <alignment horizontal="center"/>
    </xf>
    <xf numFmtId="0" fontId="22" fillId="12" borderId="10" xfId="0" applyFont="1" applyFill="1" applyBorder="1"/>
    <xf numFmtId="168" fontId="18" fillId="12" borderId="0" xfId="0" applyNumberFormat="1" applyFont="1" applyFill="1" applyBorder="1"/>
    <xf numFmtId="168" fontId="18" fillId="12" borderId="11" xfId="0" applyNumberFormat="1" applyFont="1" applyFill="1" applyBorder="1"/>
    <xf numFmtId="168" fontId="18" fillId="12" borderId="12" xfId="0" applyNumberFormat="1" applyFont="1" applyFill="1" applyBorder="1"/>
    <xf numFmtId="0" fontId="18" fillId="12" borderId="10" xfId="0" applyFont="1" applyFill="1" applyBorder="1"/>
    <xf numFmtId="0" fontId="21" fillId="12" borderId="10" xfId="0" applyFont="1" applyFill="1" applyBorder="1"/>
    <xf numFmtId="0" fontId="18" fillId="12" borderId="10" xfId="0" applyFont="1" applyFill="1" applyBorder="1" applyAlignment="1">
      <alignment horizontal="left"/>
    </xf>
    <xf numFmtId="0" fontId="18" fillId="12" borderId="16" xfId="0" applyFont="1" applyFill="1" applyBorder="1" applyAlignment="1">
      <alignment horizontal="left"/>
    </xf>
    <xf numFmtId="0" fontId="23" fillId="12" borderId="9" xfId="0" applyFont="1" applyFill="1" applyBorder="1"/>
    <xf numFmtId="9" fontId="18" fillId="12" borderId="9" xfId="0" applyNumberFormat="1" applyFont="1" applyFill="1" applyBorder="1"/>
    <xf numFmtId="0" fontId="24" fillId="13" borderId="0" xfId="0" applyFont="1" applyFill="1"/>
    <xf numFmtId="0" fontId="25" fillId="13" borderId="0" xfId="0" applyFont="1" applyFill="1"/>
    <xf numFmtId="0" fontId="26" fillId="13" borderId="0" xfId="0" applyFont="1" applyFill="1"/>
    <xf numFmtId="167" fontId="24" fillId="13" borderId="0" xfId="0" applyNumberFormat="1" applyFont="1" applyFill="1"/>
    <xf numFmtId="169" fontId="24" fillId="13" borderId="0" xfId="0" applyNumberFormat="1" applyFont="1" applyFill="1"/>
    <xf numFmtId="0" fontId="18" fillId="12" borderId="10" xfId="0" applyFont="1" applyFill="1" applyBorder="1" applyAlignment="1">
      <alignment horizontal="right"/>
    </xf>
    <xf numFmtId="8" fontId="0" fillId="0" borderId="0" xfId="0" applyNumberFormat="1"/>
    <xf numFmtId="0" fontId="0" fillId="0" borderId="3" xfId="0" applyFill="1" applyBorder="1" applyAlignment="1">
      <alignment horizontal="center"/>
    </xf>
    <xf numFmtId="0" fontId="0" fillId="0" borderId="5" xfId="0" applyFill="1" applyBorder="1" applyAlignment="1">
      <alignment horizontal="center"/>
    </xf>
    <xf numFmtId="0" fontId="0" fillId="0" borderId="0" xfId="0" applyBorder="1"/>
    <xf numFmtId="3" fontId="9" fillId="0" borderId="0" xfId="0" applyNumberFormat="1" applyFont="1" applyBorder="1"/>
    <xf numFmtId="3" fontId="27" fillId="0" borderId="0" xfId="0" applyNumberFormat="1" applyFont="1"/>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xf numFmtId="0" fontId="0" fillId="0" borderId="22" xfId="0" applyBorder="1"/>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0" fillId="0" borderId="21" xfId="0" applyFont="1" applyBorder="1"/>
    <xf numFmtId="0" fontId="10" fillId="0" borderId="0" xfId="0" applyFont="1" applyBorder="1"/>
    <xf numFmtId="0" fontId="28" fillId="0" borderId="0" xfId="0" applyFont="1" applyBorder="1" applyAlignment="1">
      <alignment horizontal="center"/>
    </xf>
    <xf numFmtId="0" fontId="29" fillId="0" borderId="0" xfId="0" applyFont="1" applyBorder="1" applyAlignment="1">
      <alignment horizontal="center"/>
    </xf>
    <xf numFmtId="0" fontId="29" fillId="0" borderId="22" xfId="0" applyFont="1" applyBorder="1" applyAlignment="1">
      <alignment horizontal="center"/>
    </xf>
    <xf numFmtId="0" fontId="13" fillId="0" borderId="0" xfId="0" applyFont="1" applyBorder="1" applyAlignment="1">
      <alignment horizontal="center"/>
    </xf>
    <xf numFmtId="0" fontId="13" fillId="0" borderId="22" xfId="0" applyFont="1" applyBorder="1" applyAlignment="1">
      <alignment horizontal="center"/>
    </xf>
    <xf numFmtId="0" fontId="10" fillId="2" borderId="21" xfId="0" applyFont="1" applyFill="1" applyBorder="1" applyAlignment="1">
      <alignment horizontal="center"/>
    </xf>
    <xf numFmtId="0" fontId="10" fillId="0" borderId="0" xfId="0" applyFont="1" applyBorder="1" applyAlignment="1">
      <alignment horizontal="center"/>
    </xf>
    <xf numFmtId="0" fontId="10" fillId="0" borderId="22" xfId="0" applyFont="1" applyBorder="1" applyAlignment="1">
      <alignment horizontal="center"/>
    </xf>
    <xf numFmtId="0" fontId="10" fillId="3" borderId="21" xfId="0" applyFont="1" applyFill="1" applyBorder="1" applyAlignment="1">
      <alignment horizontal="center"/>
    </xf>
    <xf numFmtId="0" fontId="10" fillId="4" borderId="21" xfId="0" applyFont="1" applyFill="1" applyBorder="1" applyAlignment="1">
      <alignment horizontal="center"/>
    </xf>
    <xf numFmtId="0" fontId="10" fillId="5" borderId="21" xfId="0" applyFont="1" applyFill="1" applyBorder="1" applyAlignment="1">
      <alignment horizontal="center"/>
    </xf>
    <xf numFmtId="0" fontId="10" fillId="6" borderId="21" xfId="0" applyFont="1" applyFill="1" applyBorder="1" applyAlignment="1">
      <alignment horizontal="center"/>
    </xf>
    <xf numFmtId="0" fontId="31" fillId="7" borderId="21" xfId="0" applyFont="1" applyFill="1" applyBorder="1"/>
    <xf numFmtId="0" fontId="10" fillId="8" borderId="21" xfId="0" applyFont="1" applyFill="1" applyBorder="1" applyAlignment="1">
      <alignment horizontal="center"/>
    </xf>
    <xf numFmtId="0" fontId="10" fillId="9" borderId="21" xfId="0" applyFont="1" applyFill="1" applyBorder="1" applyAlignment="1">
      <alignment horizontal="center"/>
    </xf>
    <xf numFmtId="0" fontId="10" fillId="10" borderId="21" xfId="0" applyFont="1" applyFill="1" applyBorder="1" applyAlignment="1">
      <alignment horizontal="center"/>
    </xf>
    <xf numFmtId="0" fontId="10" fillId="11" borderId="21" xfId="0" applyFont="1" applyFill="1"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0" fontId="0" fillId="0" borderId="25" xfId="0" applyBorder="1"/>
    <xf numFmtId="0" fontId="8" fillId="0" borderId="0" xfId="0" applyFont="1" applyBorder="1"/>
    <xf numFmtId="3" fontId="8" fillId="0" borderId="0" xfId="0" applyNumberFormat="1" applyFont="1" applyBorder="1"/>
    <xf numFmtId="0" fontId="14" fillId="0" borderId="0" xfId="0" applyFont="1" applyBorder="1"/>
    <xf numFmtId="0" fontId="14" fillId="0" borderId="0" xfId="0" applyFont="1" applyBorder="1" applyAlignment="1">
      <alignment horizontal="right"/>
    </xf>
    <xf numFmtId="3" fontId="14" fillId="0" borderId="0" xfId="0" applyNumberFormat="1" applyFont="1" applyBorder="1"/>
    <xf numFmtId="166" fontId="14" fillId="0" borderId="0" xfId="0" applyNumberFormat="1" applyFont="1" applyBorder="1"/>
    <xf numFmtId="3" fontId="0" fillId="0" borderId="0" xfId="0" applyNumberFormat="1" applyBorder="1"/>
    <xf numFmtId="0" fontId="2" fillId="0" borderId="0" xfId="0" applyFont="1" applyBorder="1"/>
    <xf numFmtId="0" fontId="15" fillId="0" borderId="0" xfId="0" applyFont="1" applyBorder="1"/>
    <xf numFmtId="0" fontId="16" fillId="0" borderId="0" xfId="0" applyFont="1" applyBorder="1"/>
    <xf numFmtId="3" fontId="16" fillId="0" borderId="0" xfId="0" applyNumberFormat="1" applyFont="1" applyBorder="1"/>
    <xf numFmtId="3" fontId="15" fillId="0" borderId="0" xfId="0" applyNumberFormat="1" applyFont="1" applyBorder="1"/>
    <xf numFmtId="0" fontId="18" fillId="12" borderId="26" xfId="0" applyFont="1" applyFill="1" applyBorder="1"/>
    <xf numFmtId="10" fontId="34" fillId="0" borderId="0" xfId="0" applyNumberFormat="1" applyFont="1" applyBorder="1" applyAlignment="1">
      <alignment horizontal="center"/>
    </xf>
    <xf numFmtId="0" fontId="10" fillId="0" borderId="22" xfId="0" applyFont="1" applyBorder="1"/>
    <xf numFmtId="0" fontId="37" fillId="0" borderId="0" xfId="0" applyFont="1" applyBorder="1"/>
    <xf numFmtId="3" fontId="37" fillId="0" borderId="0" xfId="0" applyNumberFormat="1" applyFont="1" applyBorder="1"/>
    <xf numFmtId="3" fontId="5" fillId="0" borderId="0" xfId="0" applyNumberFormat="1" applyFont="1" applyBorder="1"/>
    <xf numFmtId="0" fontId="5" fillId="0" borderId="0" xfId="0" applyFont="1" applyBorder="1" applyAlignment="1">
      <alignment horizontal="right"/>
    </xf>
    <xf numFmtId="0" fontId="5" fillId="0" borderId="0" xfId="0" applyFont="1" applyFill="1" applyBorder="1"/>
    <xf numFmtId="0" fontId="38" fillId="0" borderId="0" xfId="0" applyFont="1" applyBorder="1"/>
    <xf numFmtId="3" fontId="38" fillId="0" borderId="0" xfId="0" applyNumberFormat="1" applyFont="1" applyBorder="1"/>
    <xf numFmtId="3" fontId="38" fillId="0" borderId="0" xfId="0" applyNumberFormat="1" applyFont="1" applyBorder="1" applyAlignment="1">
      <alignment horizontal="right"/>
    </xf>
    <xf numFmtId="0" fontId="39" fillId="0" borderId="0" xfId="0" applyFont="1" applyBorder="1"/>
    <xf numFmtId="0" fontId="40" fillId="0" borderId="0" xfId="0" applyFont="1" applyBorder="1"/>
    <xf numFmtId="3" fontId="40" fillId="0" borderId="0" xfId="0" applyNumberFormat="1" applyFont="1" applyBorder="1"/>
    <xf numFmtId="3" fontId="39" fillId="0" borderId="0" xfId="0" applyNumberFormat="1" applyFont="1" applyBorder="1"/>
    <xf numFmtId="170" fontId="18" fillId="12" borderId="10" xfId="0" applyNumberFormat="1" applyFont="1" applyFill="1" applyBorder="1"/>
    <xf numFmtId="0" fontId="8" fillId="0" borderId="0" xfId="0" applyFont="1" applyBorder="1" applyAlignment="1">
      <alignment horizontal="center"/>
    </xf>
    <xf numFmtId="166" fontId="8" fillId="0" borderId="0" xfId="0" applyNumberFormat="1" applyFont="1" applyBorder="1" applyAlignment="1">
      <alignment horizontal="center"/>
    </xf>
    <xf numFmtId="3" fontId="0" fillId="0" borderId="19" xfId="0" applyNumberFormat="1" applyBorder="1"/>
    <xf numFmtId="166" fontId="8" fillId="0" borderId="22" xfId="0" applyNumberFormat="1" applyFont="1" applyBorder="1"/>
    <xf numFmtId="3" fontId="0" fillId="0" borderId="24" xfId="0" applyNumberFormat="1" applyBorder="1"/>
    <xf numFmtId="0" fontId="0" fillId="0" borderId="30" xfId="0" applyBorder="1"/>
    <xf numFmtId="0" fontId="14" fillId="0" borderId="31" xfId="0" applyFont="1" applyBorder="1"/>
    <xf numFmtId="9" fontId="14" fillId="0" borderId="31" xfId="0" applyNumberFormat="1" applyFont="1" applyBorder="1"/>
    <xf numFmtId="3" fontId="14" fillId="0" borderId="31" xfId="0" applyNumberFormat="1" applyFont="1" applyBorder="1"/>
    <xf numFmtId="166" fontId="14" fillId="0" borderId="31" xfId="0" applyNumberFormat="1" applyFont="1" applyBorder="1"/>
    <xf numFmtId="0" fontId="0" fillId="0" borderId="31" xfId="0" applyBorder="1"/>
    <xf numFmtId="0" fontId="0" fillId="0" borderId="32" xfId="0" applyBorder="1"/>
    <xf numFmtId="3" fontId="0" fillId="0" borderId="31" xfId="0" applyNumberFormat="1" applyBorder="1"/>
    <xf numFmtId="0" fontId="40" fillId="0" borderId="31" xfId="0" applyFont="1" applyBorder="1"/>
    <xf numFmtId="3" fontId="40" fillId="0" borderId="31" xfId="0" applyNumberFormat="1" applyFont="1" applyBorder="1"/>
    <xf numFmtId="0" fontId="41" fillId="0" borderId="0" xfId="0" applyFont="1" applyBorder="1"/>
    <xf numFmtId="3" fontId="41" fillId="0" borderId="0" xfId="0" applyNumberFormat="1" applyFont="1" applyBorder="1"/>
    <xf numFmtId="10" fontId="16" fillId="0" borderId="0" xfId="0" applyNumberFormat="1" applyFont="1" applyBorder="1"/>
    <xf numFmtId="171" fontId="16" fillId="0" borderId="0" xfId="0" applyNumberFormat="1" applyFont="1" applyBorder="1" applyAlignment="1">
      <alignment horizontal="right"/>
    </xf>
    <xf numFmtId="3" fontId="42" fillId="0" borderId="0" xfId="0" applyNumberFormat="1" applyFont="1" applyBorder="1"/>
    <xf numFmtId="3" fontId="34" fillId="0" borderId="0" xfId="0" applyNumberFormat="1" applyFont="1"/>
    <xf numFmtId="3" fontId="43" fillId="0" borderId="0" xfId="0" applyNumberFormat="1" applyFont="1"/>
    <xf numFmtId="0" fontId="0" fillId="0" borderId="33" xfId="0" applyBorder="1"/>
    <xf numFmtId="0" fontId="0" fillId="0" borderId="34" xfId="0" applyBorder="1"/>
    <xf numFmtId="0" fontId="0" fillId="0" borderId="35" xfId="0" applyBorder="1"/>
    <xf numFmtId="0" fontId="0" fillId="0" borderId="36" xfId="0" applyBorder="1"/>
    <xf numFmtId="3" fontId="27" fillId="0" borderId="0" xfId="0" applyNumberFormat="1" applyFont="1" applyBorder="1"/>
    <xf numFmtId="0" fontId="0" fillId="0" borderId="37" xfId="0" applyBorder="1"/>
    <xf numFmtId="0" fontId="9" fillId="0" borderId="0" xfId="0" applyFont="1" applyBorder="1"/>
    <xf numFmtId="3" fontId="1" fillId="0" borderId="0" xfId="0" applyNumberFormat="1" applyFont="1"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3" fontId="9" fillId="0" borderId="41" xfId="0" applyNumberFormat="1" applyFont="1" applyBorder="1"/>
    <xf numFmtId="3" fontId="9" fillId="0" borderId="42" xfId="0" applyNumberFormat="1" applyFont="1" applyBorder="1"/>
    <xf numFmtId="3" fontId="9" fillId="0" borderId="43" xfId="0" applyNumberFormat="1" applyFont="1" applyBorder="1"/>
    <xf numFmtId="1" fontId="10" fillId="0" borderId="41" xfId="0" applyNumberFormat="1" applyFont="1" applyBorder="1"/>
    <xf numFmtId="1" fontId="10" fillId="0" borderId="42" xfId="0" applyNumberFormat="1" applyFont="1" applyBorder="1"/>
    <xf numFmtId="1" fontId="10" fillId="0" borderId="43" xfId="0" applyNumberFormat="1" applyFont="1" applyBorder="1"/>
    <xf numFmtId="0" fontId="1" fillId="0" borderId="41" xfId="0" applyFont="1" applyBorder="1"/>
    <xf numFmtId="0" fontId="1" fillId="0" borderId="42" xfId="0" applyFont="1" applyBorder="1"/>
    <xf numFmtId="0" fontId="1" fillId="0" borderId="43" xfId="0" applyFont="1" applyBorder="1"/>
    <xf numFmtId="0" fontId="10" fillId="0" borderId="41" xfId="0" applyFont="1" applyBorder="1"/>
    <xf numFmtId="0" fontId="10" fillId="0" borderId="42" xfId="0" applyFont="1" applyBorder="1"/>
    <xf numFmtId="0" fontId="10" fillId="0" borderId="43" xfId="0" applyFont="1" applyBorder="1"/>
    <xf numFmtId="3" fontId="12" fillId="0" borderId="44" xfId="0" applyNumberFormat="1" applyFont="1" applyBorder="1"/>
    <xf numFmtId="3" fontId="12" fillId="0" borderId="45" xfId="0" applyNumberFormat="1" applyFont="1" applyBorder="1"/>
    <xf numFmtId="3" fontId="12" fillId="0" borderId="46" xfId="0" applyNumberFormat="1" applyFont="1" applyBorder="1"/>
    <xf numFmtId="9" fontId="18" fillId="12" borderId="9" xfId="0" applyNumberFormat="1" applyFont="1" applyFill="1" applyBorder="1" applyAlignment="1">
      <alignment horizontal="center"/>
    </xf>
    <xf numFmtId="9" fontId="23" fillId="12" borderId="9" xfId="0" applyNumberFormat="1" applyFont="1" applyFill="1" applyBorder="1" applyAlignment="1">
      <alignment horizontal="center"/>
    </xf>
    <xf numFmtId="10" fontId="42" fillId="12" borderId="9" xfId="0" applyNumberFormat="1" applyFont="1" applyFill="1" applyBorder="1" applyAlignment="1">
      <alignment horizontal="center"/>
    </xf>
    <xf numFmtId="9" fontId="46" fillId="12" borderId="9" xfId="0" applyNumberFormat="1" applyFont="1" applyFill="1" applyBorder="1" applyAlignment="1">
      <alignment horizontal="center"/>
    </xf>
    <xf numFmtId="3" fontId="46" fillId="12" borderId="9" xfId="0" applyNumberFormat="1" applyFont="1" applyFill="1" applyBorder="1" applyAlignment="1">
      <alignment horizontal="center"/>
    </xf>
    <xf numFmtId="166" fontId="18" fillId="12" borderId="9" xfId="0" applyNumberFormat="1" applyFont="1" applyFill="1" applyBorder="1"/>
    <xf numFmtId="0" fontId="47" fillId="0" borderId="0" xfId="0" applyFont="1" applyBorder="1"/>
    <xf numFmtId="0" fontId="48" fillId="0" borderId="0" xfId="0" applyFont="1" applyBorder="1"/>
    <xf numFmtId="3" fontId="48" fillId="0" borderId="0" xfId="0" applyNumberFormat="1" applyFont="1" applyBorder="1"/>
    <xf numFmtId="3" fontId="47" fillId="0" borderId="0" xfId="0" applyNumberFormat="1" applyFont="1" applyBorder="1"/>
    <xf numFmtId="0" fontId="49" fillId="0" borderId="24" xfId="0" applyFont="1" applyBorder="1"/>
    <xf numFmtId="0" fontId="0" fillId="0" borderId="47" xfId="0" applyBorder="1"/>
    <xf numFmtId="0" fontId="0" fillId="0" borderId="48" xfId="0" applyBorder="1"/>
    <xf numFmtId="0" fontId="0" fillId="0" borderId="49" xfId="0" applyBorder="1"/>
    <xf numFmtId="0" fontId="0" fillId="0" borderId="50" xfId="0" applyBorder="1"/>
    <xf numFmtId="0" fontId="44" fillId="0" borderId="0" xfId="0" applyFont="1" applyBorder="1"/>
    <xf numFmtId="166" fontId="27" fillId="0" borderId="0" xfId="0" applyNumberFormat="1" applyFont="1" applyBorder="1"/>
    <xf numFmtId="0" fontId="0" fillId="0" borderId="3" xfId="0" applyBorder="1"/>
    <xf numFmtId="3" fontId="45" fillId="0" borderId="0" xfId="0" applyNumberFormat="1" applyFont="1" applyBorder="1"/>
    <xf numFmtId="0" fontId="0" fillId="0" borderId="51" xfId="0" applyBorder="1"/>
    <xf numFmtId="0" fontId="0" fillId="0" borderId="4" xfId="0" applyBorder="1"/>
    <xf numFmtId="0" fontId="0" fillId="0" borderId="5" xfId="0" applyBorder="1"/>
    <xf numFmtId="2" fontId="0" fillId="0" borderId="0" xfId="0" applyNumberFormat="1"/>
    <xf numFmtId="2" fontId="2" fillId="0" borderId="0" xfId="0" applyNumberFormat="1" applyFont="1"/>
    <xf numFmtId="0" fontId="0" fillId="8" borderId="3" xfId="0" applyFill="1" applyBorder="1" applyAlignment="1">
      <alignment horizontal="center"/>
    </xf>
    <xf numFmtId="0" fontId="0" fillId="16" borderId="4" xfId="0" applyFill="1" applyBorder="1" applyAlignment="1">
      <alignment horizontal="center"/>
    </xf>
    <xf numFmtId="10" fontId="33" fillId="0" borderId="0" xfId="0" applyNumberFormat="1" applyFont="1" applyBorder="1" applyAlignment="1">
      <alignment horizontal="right"/>
    </xf>
    <xf numFmtId="4" fontId="28" fillId="0" borderId="0" xfId="0" applyNumberFormat="1" applyFont="1" applyBorder="1" applyAlignment="1">
      <alignment horizontal="right"/>
    </xf>
    <xf numFmtId="4" fontId="30" fillId="0" borderId="0" xfId="0" applyNumberFormat="1" applyFont="1" applyBorder="1" applyAlignment="1">
      <alignment horizontal="right"/>
    </xf>
    <xf numFmtId="172" fontId="23" fillId="12" borderId="9" xfId="0" applyNumberFormat="1" applyFont="1" applyFill="1" applyBorder="1"/>
    <xf numFmtId="166" fontId="32" fillId="12" borderId="15" xfId="0" applyNumberFormat="1" applyFont="1" applyFill="1" applyBorder="1"/>
    <xf numFmtId="166" fontId="18" fillId="15" borderId="13" xfId="0" applyNumberFormat="1" applyFont="1" applyFill="1" applyBorder="1" applyProtection="1">
      <protection locked="0"/>
    </xf>
    <xf numFmtId="166" fontId="35" fillId="12" borderId="14" xfId="0" applyNumberFormat="1" applyFont="1" applyFill="1" applyBorder="1"/>
    <xf numFmtId="166" fontId="18" fillId="12" borderId="27" xfId="0" applyNumberFormat="1" applyFont="1" applyFill="1" applyBorder="1"/>
    <xf numFmtId="166" fontId="35" fillId="12" borderId="0" xfId="0" applyNumberFormat="1" applyFont="1" applyFill="1" applyBorder="1"/>
    <xf numFmtId="166" fontId="35" fillId="12" borderId="15" xfId="0" applyNumberFormat="1" applyFont="1" applyFill="1" applyBorder="1"/>
    <xf numFmtId="166" fontId="36" fillId="12" borderId="9" xfId="0" applyNumberFormat="1" applyFont="1" applyFill="1" applyBorder="1"/>
    <xf numFmtId="166" fontId="18" fillId="12" borderId="0" xfId="0" applyNumberFormat="1" applyFont="1" applyFill="1" applyBorder="1"/>
    <xf numFmtId="166" fontId="23" fillId="12" borderId="28" xfId="0" applyNumberFormat="1" applyFont="1" applyFill="1" applyBorder="1"/>
    <xf numFmtId="166" fontId="32" fillId="12" borderId="14" xfId="0" applyNumberFormat="1" applyFont="1" applyFill="1" applyBorder="1"/>
    <xf numFmtId="166" fontId="18" fillId="12" borderId="27" xfId="0" applyNumberFormat="1" applyFont="1" applyFill="1" applyBorder="1" applyAlignment="1">
      <alignment horizontal="left"/>
    </xf>
    <xf numFmtId="166" fontId="29" fillId="12" borderId="17" xfId="0" applyNumberFormat="1" applyFont="1" applyFill="1" applyBorder="1"/>
    <xf numFmtId="166" fontId="23" fillId="12" borderId="29" xfId="0" applyNumberFormat="1" applyFont="1" applyFill="1" applyBorder="1"/>
    <xf numFmtId="166" fontId="33" fillId="12" borderId="9" xfId="0" applyNumberFormat="1" applyFont="1" applyFill="1" applyBorder="1"/>
    <xf numFmtId="166" fontId="34" fillId="12" borderId="9" xfId="0" applyNumberFormat="1" applyFont="1" applyFill="1" applyBorder="1"/>
    <xf numFmtId="0" fontId="14" fillId="0" borderId="31" xfId="0" applyFont="1" applyBorder="1" applyAlignment="1">
      <alignment horizontal="right"/>
    </xf>
    <xf numFmtId="0" fontId="22" fillId="0" borderId="0" xfId="0" applyFont="1"/>
    <xf numFmtId="1" fontId="22" fillId="0" borderId="0" xfId="0" applyNumberFormat="1" applyFont="1"/>
    <xf numFmtId="0" fontId="50" fillId="0" borderId="0" xfId="0" applyFont="1"/>
    <xf numFmtId="1" fontId="0" fillId="17" borderId="0" xfId="0" applyNumberFormat="1" applyFill="1"/>
    <xf numFmtId="3" fontId="50" fillId="0" borderId="0" xfId="0" applyNumberFormat="1" applyFont="1"/>
    <xf numFmtId="3" fontId="51" fillId="0" borderId="0" xfId="0" applyNumberFormat="1" applyFont="1"/>
    <xf numFmtId="0" fontId="52" fillId="0" borderId="0" xfId="0" applyFont="1"/>
    <xf numFmtId="0" fontId="53" fillId="0" borderId="0" xfId="0" applyFont="1"/>
    <xf numFmtId="0" fontId="52" fillId="0" borderId="0" xfId="0" applyFont="1" applyAlignment="1">
      <alignment horizontal="center"/>
    </xf>
    <xf numFmtId="1" fontId="21" fillId="17" borderId="0" xfId="0" applyNumberFormat="1" applyFont="1" applyFill="1"/>
    <xf numFmtId="0" fontId="0" fillId="0" borderId="52" xfId="0" applyBorder="1"/>
    <xf numFmtId="9" fontId="0" fillId="0" borderId="52" xfId="0" applyNumberFormat="1" applyBorder="1"/>
    <xf numFmtId="3" fontId="0" fillId="0" borderId="52" xfId="0" applyNumberFormat="1" applyBorder="1"/>
    <xf numFmtId="0" fontId="50" fillId="0" borderId="0" xfId="0" applyFont="1" applyFill="1"/>
    <xf numFmtId="0" fontId="0" fillId="0" borderId="0" xfId="0" applyFill="1"/>
    <xf numFmtId="0" fontId="52" fillId="18" borderId="60" xfId="0" applyFont="1" applyFill="1" applyBorder="1" applyAlignment="1">
      <alignment horizontal="center"/>
    </xf>
    <xf numFmtId="0" fontId="52" fillId="18" borderId="61" xfId="0" applyFont="1" applyFill="1" applyBorder="1" applyAlignment="1">
      <alignment horizontal="center"/>
    </xf>
    <xf numFmtId="0" fontId="52" fillId="17" borderId="60" xfId="0" applyFont="1" applyFill="1" applyBorder="1" applyAlignment="1">
      <alignment horizontal="center"/>
    </xf>
    <xf numFmtId="0" fontId="52" fillId="17" borderId="61" xfId="0" applyFont="1" applyFill="1" applyBorder="1" applyAlignment="1">
      <alignment horizontal="center"/>
    </xf>
    <xf numFmtId="0" fontId="52" fillId="0" borderId="60" xfId="0" applyFont="1" applyFill="1" applyBorder="1" applyAlignment="1">
      <alignment horizontal="center"/>
    </xf>
    <xf numFmtId="0" fontId="52" fillId="0" borderId="61" xfId="0" applyFont="1" applyFill="1" applyBorder="1" applyAlignment="1">
      <alignment horizontal="center"/>
    </xf>
    <xf numFmtId="0" fontId="52" fillId="0" borderId="62" xfId="0" applyFont="1" applyBorder="1" applyAlignment="1">
      <alignment horizontal="center"/>
    </xf>
    <xf numFmtId="0" fontId="52" fillId="0" borderId="63" xfId="0" applyFont="1" applyBorder="1" applyAlignment="1">
      <alignment horizontal="center"/>
    </xf>
    <xf numFmtId="0" fontId="52" fillId="0" borderId="64" xfId="0" applyFont="1" applyBorder="1" applyAlignment="1">
      <alignment horizontal="center"/>
    </xf>
    <xf numFmtId="9" fontId="52" fillId="0" borderId="63" xfId="0" applyNumberFormat="1" applyFont="1" applyBorder="1" applyAlignment="1">
      <alignment horizontal="center"/>
    </xf>
    <xf numFmtId="3" fontId="52" fillId="0" borderId="63" xfId="0" applyNumberFormat="1" applyFont="1" applyBorder="1" applyAlignment="1">
      <alignment horizontal="center"/>
    </xf>
    <xf numFmtId="2" fontId="54" fillId="0" borderId="50" xfId="0" applyNumberFormat="1" applyFont="1" applyBorder="1" applyAlignment="1">
      <alignment horizontal="center"/>
    </xf>
    <xf numFmtId="2" fontId="52" fillId="0" borderId="3" xfId="0" applyNumberFormat="1" applyFont="1" applyBorder="1" applyAlignment="1">
      <alignment horizontal="center"/>
    </xf>
    <xf numFmtId="2" fontId="23" fillId="0" borderId="50" xfId="0" applyNumberFormat="1" applyFont="1" applyFill="1" applyBorder="1" applyAlignment="1">
      <alignment horizontal="center"/>
    </xf>
    <xf numFmtId="2" fontId="52" fillId="0" borderId="3" xfId="0" applyNumberFormat="1" applyFont="1" applyFill="1" applyBorder="1" applyAlignment="1">
      <alignment horizontal="center"/>
    </xf>
    <xf numFmtId="2" fontId="52" fillId="0" borderId="50" xfId="0" applyNumberFormat="1" applyFont="1" applyFill="1" applyBorder="1" applyAlignment="1">
      <alignment horizontal="center"/>
    </xf>
    <xf numFmtId="2" fontId="54" fillId="0" borderId="0" xfId="0" applyNumberFormat="1" applyFont="1" applyBorder="1" applyAlignment="1">
      <alignment horizontal="center"/>
    </xf>
    <xf numFmtId="2" fontId="52" fillId="0" borderId="65" xfId="0" applyNumberFormat="1" applyFont="1" applyBorder="1" applyAlignment="1">
      <alignment horizontal="center"/>
    </xf>
    <xf numFmtId="2" fontId="54" fillId="0" borderId="66" xfId="0" applyNumberFormat="1" applyFont="1" applyBorder="1" applyAlignment="1">
      <alignment horizontal="center"/>
    </xf>
    <xf numFmtId="2" fontId="53" fillId="0" borderId="66" xfId="0" applyNumberFormat="1" applyFont="1" applyBorder="1" applyAlignment="1">
      <alignment horizontal="center"/>
    </xf>
    <xf numFmtId="0" fontId="52" fillId="0" borderId="65" xfId="0" applyFont="1" applyBorder="1" applyAlignment="1">
      <alignment horizontal="center"/>
    </xf>
    <xf numFmtId="0" fontId="53" fillId="0" borderId="67" xfId="0" applyFont="1" applyBorder="1" applyAlignment="1">
      <alignment horizontal="center"/>
    </xf>
    <xf numFmtId="0" fontId="53" fillId="0" borderId="68" xfId="0" applyFont="1" applyBorder="1" applyAlignment="1">
      <alignment horizontal="center"/>
    </xf>
    <xf numFmtId="0" fontId="53" fillId="0" borderId="67" xfId="0" applyFont="1" applyFill="1" applyBorder="1" applyAlignment="1">
      <alignment horizontal="center"/>
    </xf>
    <xf numFmtId="0" fontId="53" fillId="0" borderId="68" xfId="0" applyFont="1" applyFill="1" applyBorder="1" applyAlignment="1">
      <alignment horizontal="center"/>
    </xf>
    <xf numFmtId="0" fontId="53" fillId="0" borderId="62" xfId="0" applyFont="1" applyBorder="1" applyAlignment="1">
      <alignment horizontal="center"/>
    </xf>
    <xf numFmtId="0" fontId="53" fillId="0" borderId="63" xfId="0" applyFont="1" applyBorder="1" applyAlignment="1">
      <alignment horizontal="center"/>
    </xf>
    <xf numFmtId="0" fontId="53" fillId="0" borderId="64" xfId="0" applyFont="1" applyBorder="1" applyAlignment="1">
      <alignment horizontal="center"/>
    </xf>
    <xf numFmtId="0" fontId="53" fillId="0" borderId="0" xfId="0" applyFont="1" applyFill="1" applyBorder="1" applyAlignment="1">
      <alignment horizontal="center"/>
    </xf>
    <xf numFmtId="3" fontId="52" fillId="0" borderId="50" xfId="0" applyNumberFormat="1" applyFont="1" applyBorder="1" applyAlignment="1">
      <alignment horizontal="center"/>
    </xf>
    <xf numFmtId="9" fontId="55" fillId="0" borderId="3" xfId="0" applyNumberFormat="1" applyFont="1" applyBorder="1" applyAlignment="1">
      <alignment horizontal="center"/>
    </xf>
    <xf numFmtId="3" fontId="52" fillId="0" borderId="50" xfId="0" applyNumberFormat="1" applyFont="1" applyFill="1" applyBorder="1" applyAlignment="1">
      <alignment horizontal="center"/>
    </xf>
    <xf numFmtId="10" fontId="52" fillId="0" borderId="3" xfId="0" applyNumberFormat="1" applyFont="1" applyFill="1" applyBorder="1" applyAlignment="1">
      <alignment horizontal="center"/>
    </xf>
    <xf numFmtId="3" fontId="52" fillId="0" borderId="0" xfId="0" applyNumberFormat="1" applyFont="1" applyBorder="1" applyAlignment="1">
      <alignment horizontal="center"/>
    </xf>
    <xf numFmtId="9" fontId="55" fillId="0" borderId="65" xfId="0" applyNumberFormat="1" applyFont="1" applyBorder="1" applyAlignment="1">
      <alignment horizontal="center"/>
    </xf>
    <xf numFmtId="3" fontId="52" fillId="0" borderId="66" xfId="0" applyNumberFormat="1" applyFont="1" applyBorder="1" applyAlignment="1">
      <alignment horizontal="center"/>
    </xf>
    <xf numFmtId="9" fontId="52" fillId="0" borderId="65" xfId="0" applyNumberFormat="1" applyFont="1" applyBorder="1" applyAlignment="1">
      <alignment horizontal="center"/>
    </xf>
    <xf numFmtId="10" fontId="52" fillId="0" borderId="65" xfId="0" applyNumberFormat="1" applyFont="1" applyBorder="1" applyAlignment="1">
      <alignment horizontal="center"/>
    </xf>
    <xf numFmtId="3" fontId="52" fillId="0" borderId="0" xfId="0" applyNumberFormat="1" applyFont="1"/>
    <xf numFmtId="3" fontId="53" fillId="18" borderId="67" xfId="0" applyNumberFormat="1" applyFont="1" applyFill="1" applyBorder="1" applyAlignment="1">
      <alignment horizontal="center"/>
    </xf>
    <xf numFmtId="9" fontId="53" fillId="18" borderId="68" xfId="0" applyNumberFormat="1" applyFont="1" applyFill="1" applyBorder="1" applyAlignment="1">
      <alignment horizontal="center"/>
    </xf>
    <xf numFmtId="3" fontId="53" fillId="17" borderId="67" xfId="0" applyNumberFormat="1" applyFont="1" applyFill="1" applyBorder="1" applyAlignment="1">
      <alignment horizontal="center"/>
    </xf>
    <xf numFmtId="9" fontId="53" fillId="17" borderId="68" xfId="0" applyNumberFormat="1" applyFont="1" applyFill="1" applyBorder="1" applyAlignment="1">
      <alignment horizontal="center"/>
    </xf>
    <xf numFmtId="3" fontId="53" fillId="0" borderId="67" xfId="0" applyNumberFormat="1" applyFont="1" applyFill="1" applyBorder="1" applyAlignment="1">
      <alignment horizontal="center"/>
    </xf>
    <xf numFmtId="9" fontId="53" fillId="0" borderId="68" xfId="0" applyNumberFormat="1" applyFont="1" applyFill="1" applyBorder="1" applyAlignment="1">
      <alignment horizontal="center"/>
    </xf>
    <xf numFmtId="3" fontId="53" fillId="0" borderId="62" xfId="0" applyNumberFormat="1" applyFont="1" applyBorder="1" applyAlignment="1">
      <alignment horizontal="center"/>
    </xf>
    <xf numFmtId="9" fontId="53" fillId="0" borderId="63" xfId="0" applyNumberFormat="1" applyFont="1" applyBorder="1" applyAlignment="1">
      <alignment horizontal="center"/>
    </xf>
    <xf numFmtId="3" fontId="53" fillId="0" borderId="64" xfId="0" applyNumberFormat="1" applyFont="1" applyBorder="1" applyAlignment="1">
      <alignment horizontal="center"/>
    </xf>
    <xf numFmtId="10" fontId="53" fillId="0" borderId="63" xfId="0" applyNumberFormat="1" applyFont="1" applyBorder="1" applyAlignment="1">
      <alignment horizontal="center"/>
    </xf>
    <xf numFmtId="3" fontId="53" fillId="18" borderId="60" xfId="0" applyNumberFormat="1" applyFont="1" applyFill="1" applyBorder="1" applyAlignment="1">
      <alignment horizontal="center"/>
    </xf>
    <xf numFmtId="9" fontId="52" fillId="18" borderId="61" xfId="0" applyNumberFormat="1" applyFont="1" applyFill="1" applyBorder="1" applyAlignment="1">
      <alignment horizontal="center"/>
    </xf>
    <xf numFmtId="3" fontId="53" fillId="17" borderId="60" xfId="0" applyNumberFormat="1" applyFont="1" applyFill="1" applyBorder="1" applyAlignment="1">
      <alignment horizontal="center"/>
    </xf>
    <xf numFmtId="10" fontId="54" fillId="17" borderId="61" xfId="0" applyNumberFormat="1" applyFont="1" applyFill="1" applyBorder="1" applyAlignment="1">
      <alignment horizontal="center"/>
    </xf>
    <xf numFmtId="3" fontId="52" fillId="0" borderId="60" xfId="0" applyNumberFormat="1" applyFont="1" applyFill="1" applyBorder="1" applyAlignment="1">
      <alignment horizontal="center"/>
    </xf>
    <xf numFmtId="10" fontId="52" fillId="0" borderId="61" xfId="0" applyNumberFormat="1" applyFont="1" applyFill="1" applyBorder="1" applyAlignment="1">
      <alignment horizontal="center"/>
    </xf>
    <xf numFmtId="3" fontId="23" fillId="19" borderId="62" xfId="0" applyNumberFormat="1" applyFont="1" applyFill="1" applyBorder="1" applyAlignment="1">
      <alignment horizontal="center"/>
    </xf>
    <xf numFmtId="9" fontId="18" fillId="0" borderId="63" xfId="0" applyNumberFormat="1" applyFont="1" applyBorder="1" applyAlignment="1">
      <alignment horizontal="center"/>
    </xf>
    <xf numFmtId="3" fontId="23" fillId="19" borderId="64" xfId="0" applyNumberFormat="1" applyFont="1" applyFill="1" applyBorder="1" applyAlignment="1">
      <alignment horizontal="center"/>
    </xf>
    <xf numFmtId="3" fontId="23" fillId="0" borderId="64" xfId="0" applyNumberFormat="1" applyFont="1" applyBorder="1" applyAlignment="1">
      <alignment horizontal="center"/>
    </xf>
    <xf numFmtId="10" fontId="52" fillId="0" borderId="63" xfId="0" applyNumberFormat="1" applyFont="1" applyBorder="1" applyAlignment="1">
      <alignment horizontal="center"/>
    </xf>
    <xf numFmtId="10" fontId="52" fillId="0" borderId="0" xfId="0" applyNumberFormat="1" applyFont="1" applyAlignment="1">
      <alignment horizontal="center"/>
    </xf>
    <xf numFmtId="0" fontId="52" fillId="17" borderId="0" xfId="0" applyFont="1" applyFill="1"/>
    <xf numFmtId="0" fontId="2" fillId="0" borderId="34" xfId="0" applyFont="1" applyBorder="1"/>
    <xf numFmtId="164" fontId="3" fillId="0" borderId="34" xfId="0" applyNumberFormat="1" applyFont="1" applyBorder="1"/>
    <xf numFmtId="0" fontId="2" fillId="0" borderId="0" xfId="0" applyFont="1" applyBorder="1" applyAlignment="1">
      <alignment horizontal="left"/>
    </xf>
    <xf numFmtId="0" fontId="3" fillId="0" borderId="0" xfId="0" applyFont="1" applyBorder="1"/>
    <xf numFmtId="165" fontId="3" fillId="0" borderId="0" xfId="0" applyNumberFormat="1" applyFont="1" applyBorder="1"/>
    <xf numFmtId="170" fontId="0" fillId="0" borderId="0" xfId="0" applyNumberFormat="1" applyBorder="1"/>
    <xf numFmtId="170" fontId="1" fillId="0" borderId="0" xfId="0" applyNumberFormat="1" applyFont="1" applyBorder="1"/>
    <xf numFmtId="0" fontId="0" fillId="0" borderId="69" xfId="0" applyBorder="1"/>
    <xf numFmtId="0" fontId="2" fillId="0" borderId="70" xfId="0" applyFont="1" applyBorder="1" applyAlignment="1">
      <alignment horizontal="left"/>
    </xf>
    <xf numFmtId="0" fontId="3" fillId="0" borderId="70" xfId="0" applyFont="1" applyBorder="1"/>
    <xf numFmtId="0" fontId="0" fillId="0" borderId="70" xfId="0" applyBorder="1"/>
    <xf numFmtId="0" fontId="0" fillId="0" borderId="71" xfId="0" applyBorder="1"/>
    <xf numFmtId="170" fontId="56" fillId="0" borderId="0" xfId="0" applyNumberFormat="1" applyFont="1" applyBorder="1"/>
    <xf numFmtId="0" fontId="0" fillId="0" borderId="73" xfId="0" applyBorder="1" applyAlignment="1">
      <alignment horizontal="center"/>
    </xf>
    <xf numFmtId="0" fontId="0" fillId="0" borderId="73" xfId="0" applyBorder="1"/>
    <xf numFmtId="3" fontId="0" fillId="0" borderId="73" xfId="0" applyNumberFormat="1" applyBorder="1" applyAlignment="1">
      <alignment horizontal="center"/>
    </xf>
    <xf numFmtId="0" fontId="0" fillId="0" borderId="74" xfId="0" applyBorder="1"/>
    <xf numFmtId="3" fontId="0" fillId="0" borderId="73" xfId="0" applyNumberFormat="1" applyBorder="1"/>
    <xf numFmtId="3" fontId="2" fillId="0" borderId="73" xfId="0" applyNumberFormat="1" applyFont="1" applyBorder="1"/>
    <xf numFmtId="0" fontId="49" fillId="0" borderId="0" xfId="0" applyFont="1"/>
    <xf numFmtId="0" fontId="13" fillId="0" borderId="72" xfId="0" applyFont="1" applyBorder="1"/>
    <xf numFmtId="0" fontId="0" fillId="0" borderId="75" xfId="0" applyBorder="1"/>
    <xf numFmtId="0" fontId="10" fillId="0" borderId="76" xfId="0" applyFont="1" applyBorder="1"/>
    <xf numFmtId="0" fontId="10" fillId="0" borderId="77" xfId="0" applyFont="1" applyBorder="1"/>
    <xf numFmtId="0" fontId="10" fillId="0" borderId="78" xfId="0" applyFont="1" applyBorder="1"/>
    <xf numFmtId="0" fontId="2" fillId="0" borderId="73" xfId="0" applyFont="1" applyBorder="1" applyAlignment="1">
      <alignment horizontal="center"/>
    </xf>
    <xf numFmtId="0" fontId="2" fillId="0" borderId="73" xfId="0" applyFont="1" applyBorder="1"/>
    <xf numFmtId="3" fontId="37" fillId="0" borderId="0" xfId="0" applyNumberFormat="1" applyFont="1" applyBorder="1" applyAlignment="1">
      <alignment horizontal="center"/>
    </xf>
    <xf numFmtId="0" fontId="57" fillId="0" borderId="0" xfId="0" applyFont="1"/>
    <xf numFmtId="0" fontId="58" fillId="0" borderId="0" xfId="0" applyFont="1"/>
    <xf numFmtId="0" fontId="59" fillId="0" borderId="0" xfId="0" applyFont="1"/>
    <xf numFmtId="0" fontId="60" fillId="18" borderId="55" xfId="0" applyFont="1" applyFill="1" applyBorder="1" applyAlignment="1">
      <alignment horizontal="center"/>
    </xf>
    <xf numFmtId="0" fontId="60" fillId="18" borderId="56" xfId="0" applyFont="1" applyFill="1" applyBorder="1" applyAlignment="1">
      <alignment horizontal="center"/>
    </xf>
    <xf numFmtId="0" fontId="60" fillId="17" borderId="55" xfId="0" applyFont="1" applyFill="1" applyBorder="1" applyAlignment="1">
      <alignment horizontal="center"/>
    </xf>
    <xf numFmtId="0" fontId="60" fillId="17" borderId="56" xfId="0" applyFont="1" applyFill="1" applyBorder="1" applyAlignment="1">
      <alignment horizontal="center"/>
    </xf>
    <xf numFmtId="0" fontId="60" fillId="0" borderId="55" xfId="0" applyFont="1" applyBorder="1" applyAlignment="1">
      <alignment horizontal="center"/>
    </xf>
    <xf numFmtId="0" fontId="60" fillId="0" borderId="56" xfId="0" applyFont="1" applyFill="1" applyBorder="1" applyAlignment="1">
      <alignment horizontal="center"/>
    </xf>
    <xf numFmtId="0" fontId="60" fillId="0" borderId="57" xfId="0" applyFont="1" applyBorder="1" applyAlignment="1">
      <alignment horizontal="center"/>
    </xf>
    <xf numFmtId="0" fontId="60" fillId="0" borderId="58" xfId="0" applyFont="1" applyBorder="1" applyAlignment="1">
      <alignment horizontal="center"/>
    </xf>
    <xf numFmtId="0" fontId="60" fillId="0" borderId="59" xfId="0" applyFont="1" applyBorder="1" applyAlignment="1">
      <alignment horizontal="center"/>
    </xf>
    <xf numFmtId="0" fontId="59" fillId="0" borderId="58" xfId="0" applyFont="1" applyBorder="1" applyAlignment="1">
      <alignment horizontal="center"/>
    </xf>
    <xf numFmtId="0" fontId="59" fillId="0" borderId="59" xfId="0" applyFont="1" applyBorder="1" applyAlignment="1">
      <alignment horizontal="center"/>
    </xf>
    <xf numFmtId="0" fontId="17" fillId="12" borderId="0" xfId="0" applyFont="1" applyFill="1" applyBorder="1" applyAlignment="1">
      <alignment vertical="center"/>
    </xf>
    <xf numFmtId="0" fontId="3" fillId="0" borderId="0" xfId="0" applyFont="1"/>
    <xf numFmtId="0" fontId="2" fillId="0" borderId="36" xfId="0" applyFont="1" applyBorder="1"/>
    <xf numFmtId="0" fontId="23" fillId="18" borderId="47" xfId="0" applyFont="1" applyFill="1" applyBorder="1" applyAlignment="1">
      <alignment horizontal="center" vertical="center" wrapText="1"/>
    </xf>
    <xf numFmtId="0" fontId="23" fillId="18" borderId="49" xfId="0" applyFont="1" applyFill="1" applyBorder="1" applyAlignment="1">
      <alignment horizontal="center" vertical="center"/>
    </xf>
    <xf numFmtId="0" fontId="23" fillId="18" borderId="53" xfId="0" applyFont="1" applyFill="1" applyBorder="1" applyAlignment="1">
      <alignment horizontal="center" vertical="center"/>
    </xf>
    <xf numFmtId="0" fontId="23" fillId="18" borderId="54" xfId="0" applyFont="1" applyFill="1" applyBorder="1" applyAlignment="1">
      <alignment horizontal="center" vertical="center"/>
    </xf>
    <xf numFmtId="0" fontId="53" fillId="17" borderId="47" xfId="0" applyFont="1" applyFill="1" applyBorder="1" applyAlignment="1">
      <alignment horizontal="center" vertical="center" wrapText="1"/>
    </xf>
    <xf numFmtId="0" fontId="53" fillId="17" borderId="49" xfId="0" applyFont="1" applyFill="1" applyBorder="1" applyAlignment="1">
      <alignment horizontal="center" vertical="center"/>
    </xf>
    <xf numFmtId="0" fontId="53" fillId="17" borderId="53" xfId="0" applyFont="1" applyFill="1" applyBorder="1" applyAlignment="1">
      <alignment horizontal="center" vertical="center"/>
    </xf>
    <xf numFmtId="0" fontId="53" fillId="17" borderId="54" xfId="0" applyFont="1" applyFill="1" applyBorder="1" applyAlignment="1">
      <alignment horizontal="center" vertical="center"/>
    </xf>
    <xf numFmtId="0" fontId="53" fillId="0" borderId="47" xfId="0" applyFont="1" applyBorder="1" applyAlignment="1">
      <alignment horizontal="center" vertical="center" wrapText="1"/>
    </xf>
    <xf numFmtId="0" fontId="53" fillId="0" borderId="49" xfId="0" applyFont="1" applyBorder="1" applyAlignment="1">
      <alignment horizontal="center" vertical="center"/>
    </xf>
    <xf numFmtId="0" fontId="53" fillId="0" borderId="53" xfId="0" applyFont="1" applyBorder="1" applyAlignment="1">
      <alignment horizontal="center" vertical="center"/>
    </xf>
    <xf numFmtId="0" fontId="53" fillId="0" borderId="54" xfId="0" applyFont="1" applyBorder="1" applyAlignment="1">
      <alignment horizontal="center" vertical="center"/>
    </xf>
    <xf numFmtId="0" fontId="53" fillId="19" borderId="0" xfId="0" applyFont="1" applyFill="1" applyAlignment="1">
      <alignment vertical="center"/>
    </xf>
    <xf numFmtId="0" fontId="0" fillId="0" borderId="0" xfId="0" applyAlignment="1"/>
    <xf numFmtId="0" fontId="22" fillId="0" borderId="0" xfId="0" applyFont="1" applyFill="1" applyAlignment="1">
      <alignment vertical="center"/>
    </xf>
  </cellXfs>
  <cellStyles count="1">
    <cellStyle name="Normal" xfId="0" builtinId="0"/>
  </cellStyles>
  <dxfs count="0"/>
  <tableStyles count="0" defaultTableStyle="TableStyleMedium2" defaultPivotStyle="PivotStyleLight16"/>
  <colors>
    <mruColors>
      <color rgb="FFAFCFCE"/>
      <color rgb="FFDDDDDD"/>
      <color rgb="FFFFDD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104775</xdr:rowOff>
    </xdr:from>
    <xdr:to>
      <xdr:col>4</xdr:col>
      <xdr:colOff>431754</xdr:colOff>
      <xdr:row>3</xdr:row>
      <xdr:rowOff>205901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04775"/>
          <a:ext cx="2393904" cy="6916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247650</xdr:colOff>
      <xdr:row>0</xdr:row>
      <xdr:rowOff>133350</xdr:rowOff>
    </xdr:from>
    <xdr:to>
      <xdr:col>4</xdr:col>
      <xdr:colOff>431754</xdr:colOff>
      <xdr:row>4</xdr:row>
      <xdr:rowOff>5876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33350"/>
          <a:ext cx="2393904" cy="6916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266700</xdr:colOff>
      <xdr:row>1</xdr:row>
      <xdr:rowOff>9525</xdr:rowOff>
    </xdr:from>
    <xdr:to>
      <xdr:col>4</xdr:col>
      <xdr:colOff>450804</xdr:colOff>
      <xdr:row>4</xdr:row>
      <xdr:rowOff>43976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71450"/>
          <a:ext cx="2393904" cy="6916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314325</xdr:colOff>
      <xdr:row>1</xdr:row>
      <xdr:rowOff>19050</xdr:rowOff>
    </xdr:from>
    <xdr:to>
      <xdr:col>4</xdr:col>
      <xdr:colOff>498429</xdr:colOff>
      <xdr:row>4</xdr:row>
      <xdr:rowOff>53501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80975"/>
          <a:ext cx="2393904" cy="6916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4</xdr:col>
      <xdr:colOff>412704</xdr:colOff>
      <xdr:row>4</xdr:row>
      <xdr:rowOff>5876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33350"/>
          <a:ext cx="2393904" cy="6916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12</xdr:col>
      <xdr:colOff>578551</xdr:colOff>
      <xdr:row>4</xdr:row>
      <xdr:rowOff>41735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4441" y="156882"/>
          <a:ext cx="2393904" cy="6916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38100</xdr:colOff>
      <xdr:row>0</xdr:row>
      <xdr:rowOff>66675</xdr:rowOff>
    </xdr:from>
    <xdr:to>
      <xdr:col>3</xdr:col>
      <xdr:colOff>393654</xdr:colOff>
      <xdr:row>3</xdr:row>
      <xdr:rowOff>167801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66675"/>
          <a:ext cx="2393904" cy="6916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793704</xdr:colOff>
      <xdr:row>4</xdr:row>
      <xdr:rowOff>34451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61925"/>
          <a:ext cx="2393904" cy="6916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317454</xdr:colOff>
      <xdr:row>4</xdr:row>
      <xdr:rowOff>215426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2393904" cy="691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4</xdr:col>
      <xdr:colOff>384129</xdr:colOff>
      <xdr:row>3</xdr:row>
      <xdr:rowOff>224951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23825"/>
          <a:ext cx="2393904" cy="691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104775</xdr:rowOff>
    </xdr:from>
    <xdr:to>
      <xdr:col>4</xdr:col>
      <xdr:colOff>422229</xdr:colOff>
      <xdr:row>3</xdr:row>
      <xdr:rowOff>205901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04775"/>
          <a:ext cx="2393904" cy="6916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0</xdr:row>
      <xdr:rowOff>123825</xdr:rowOff>
    </xdr:from>
    <xdr:to>
      <xdr:col>4</xdr:col>
      <xdr:colOff>393654</xdr:colOff>
      <xdr:row>3</xdr:row>
      <xdr:rowOff>224951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23825"/>
          <a:ext cx="2393904" cy="6916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4</xdr:col>
      <xdr:colOff>374604</xdr:colOff>
      <xdr:row>3</xdr:row>
      <xdr:rowOff>205901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04775"/>
          <a:ext cx="2393904" cy="6916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xdr:colOff>
      <xdr:row>0</xdr:row>
      <xdr:rowOff>123825</xdr:rowOff>
    </xdr:from>
    <xdr:to>
      <xdr:col>4</xdr:col>
      <xdr:colOff>422229</xdr:colOff>
      <xdr:row>3</xdr:row>
      <xdr:rowOff>224951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23825"/>
          <a:ext cx="2393904" cy="6916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1</xdr:row>
      <xdr:rowOff>9525</xdr:rowOff>
    </xdr:from>
    <xdr:to>
      <xdr:col>4</xdr:col>
      <xdr:colOff>412704</xdr:colOff>
      <xdr:row>4</xdr:row>
      <xdr:rowOff>43976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71450"/>
          <a:ext cx="2393904" cy="6916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285750</xdr:colOff>
      <xdr:row>0</xdr:row>
      <xdr:rowOff>142875</xdr:rowOff>
    </xdr:from>
    <xdr:to>
      <xdr:col>4</xdr:col>
      <xdr:colOff>469854</xdr:colOff>
      <xdr:row>4</xdr:row>
      <xdr:rowOff>15401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42875"/>
          <a:ext cx="2393904" cy="6916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257175</xdr:colOff>
      <xdr:row>1</xdr:row>
      <xdr:rowOff>9525</xdr:rowOff>
    </xdr:from>
    <xdr:to>
      <xdr:col>4</xdr:col>
      <xdr:colOff>441279</xdr:colOff>
      <xdr:row>4</xdr:row>
      <xdr:rowOff>43976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71450"/>
          <a:ext cx="2393904" cy="6916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Varis/hockey/Facilities%20Comitee/PROJECTE%20I%20EXCEL%20X%20ENVIAR/IIHF%20BUSINESS%20PLAN_ANTOINE-DESCLOU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ICE HOURS"/>
      <sheetName val="EXPENSES"/>
      <sheetName val="INCOMES"/>
      <sheetName val="Month Electricity by source"/>
      <sheetName val="Month total Electricity Antoine"/>
      <sheetName val="Energy Antoine Descloux"/>
      <sheetName val="ENERGY"/>
      <sheetName val="PROFIT &amp; LOSS"/>
    </sheetNames>
    <sheetDataSet>
      <sheetData sheetId="0"/>
      <sheetData sheetId="1"/>
      <sheetData sheetId="2"/>
      <sheetData sheetId="3"/>
      <sheetData sheetId="4" refreshError="1"/>
      <sheetData sheetId="5" refreshError="1"/>
      <sheetData sheetId="6"/>
      <sheetData sheetId="7">
        <row r="9">
          <cell r="C9">
            <v>439040.011</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0"/>
  <sheetViews>
    <sheetView workbookViewId="0">
      <selection activeCell="O1" sqref="A1:O81"/>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s>
  <sheetData>
    <row r="2" spans="1:15" ht="15.75" x14ac:dyDescent="0.25">
      <c r="F2" s="343" t="s">
        <v>229</v>
      </c>
    </row>
    <row r="3" spans="1:15" ht="18" x14ac:dyDescent="0.25">
      <c r="F3" s="342" t="s">
        <v>207</v>
      </c>
    </row>
    <row r="4" spans="1:15" ht="18" x14ac:dyDescent="0.25">
      <c r="F4" s="342" t="s">
        <v>216</v>
      </c>
    </row>
    <row r="6" spans="1:15" x14ac:dyDescent="0.2">
      <c r="A6" s="2">
        <v>2016</v>
      </c>
      <c r="E6" s="357" t="s">
        <v>44</v>
      </c>
    </row>
    <row r="7" spans="1:15" ht="13.5" thickBot="1" x14ac:dyDescent="0.25">
      <c r="B7" s="5" t="s">
        <v>1</v>
      </c>
      <c r="C7" s="5" t="s">
        <v>2</v>
      </c>
      <c r="D7" s="5" t="s">
        <v>3</v>
      </c>
      <c r="E7" s="5" t="s">
        <v>4</v>
      </c>
      <c r="F7" s="5" t="s">
        <v>5</v>
      </c>
      <c r="G7" s="5" t="s">
        <v>7</v>
      </c>
      <c r="H7" s="5" t="s">
        <v>6</v>
      </c>
    </row>
    <row r="8" spans="1:15" ht="13.5" thickBot="1" x14ac:dyDescent="0.25">
      <c r="A8" s="12">
        <v>48</v>
      </c>
      <c r="B8" s="6"/>
      <c r="C8" s="6"/>
      <c r="D8" s="6"/>
      <c r="E8" s="6">
        <v>1</v>
      </c>
      <c r="F8" s="7">
        <v>2</v>
      </c>
      <c r="G8" s="7">
        <v>3</v>
      </c>
      <c r="H8" s="29">
        <v>4</v>
      </c>
      <c r="M8" s="8" t="s">
        <v>26</v>
      </c>
      <c r="O8" s="8" t="s">
        <v>27</v>
      </c>
    </row>
    <row r="9" spans="1:15" x14ac:dyDescent="0.2">
      <c r="A9" s="13"/>
      <c r="B9" s="10"/>
      <c r="C9" s="10"/>
      <c r="D9" s="10"/>
      <c r="E9" s="10"/>
      <c r="F9" s="11"/>
      <c r="G9" s="11"/>
      <c r="H9" s="30"/>
      <c r="M9" s="214">
        <f>SUM(M10:M19)</f>
        <v>60</v>
      </c>
      <c r="N9" s="213"/>
      <c r="O9" s="214">
        <f>SUM(O10:O19)</f>
        <v>465</v>
      </c>
    </row>
    <row r="10" spans="1:15" x14ac:dyDescent="0.2">
      <c r="A10" s="14" t="s">
        <v>9</v>
      </c>
      <c r="B10" s="36" t="s">
        <v>8</v>
      </c>
      <c r="C10" s="36"/>
      <c r="D10" s="36"/>
      <c r="E10" s="16"/>
      <c r="F10" s="16"/>
      <c r="G10" s="16"/>
      <c r="H10" s="31"/>
      <c r="J10" s="16"/>
      <c r="K10" t="s">
        <v>15</v>
      </c>
      <c r="M10" s="213">
        <v>8</v>
      </c>
      <c r="N10" s="213"/>
      <c r="O10" s="213">
        <f t="shared" ref="O10:O19" si="0">(M10+M25+M40+M55+M70)</f>
        <v>83</v>
      </c>
    </row>
    <row r="11" spans="1:15" x14ac:dyDescent="0.2">
      <c r="A11" s="14" t="s">
        <v>10</v>
      </c>
      <c r="B11" s="36"/>
      <c r="C11" s="36"/>
      <c r="D11" s="36"/>
      <c r="E11" s="16"/>
      <c r="F11" s="17"/>
      <c r="G11" s="16"/>
      <c r="H11" s="32"/>
      <c r="J11" s="17"/>
      <c r="K11" t="s">
        <v>16</v>
      </c>
      <c r="M11" s="213">
        <v>4</v>
      </c>
      <c r="N11" s="213"/>
      <c r="O11" s="213">
        <f t="shared" si="0"/>
        <v>40</v>
      </c>
    </row>
    <row r="12" spans="1:15" x14ac:dyDescent="0.2">
      <c r="A12" s="14" t="s">
        <v>11</v>
      </c>
      <c r="B12" s="36"/>
      <c r="C12" s="36"/>
      <c r="D12" s="36"/>
      <c r="E12" s="17"/>
      <c r="F12" s="17"/>
      <c r="G12" s="17"/>
      <c r="H12" s="32"/>
      <c r="J12" s="18"/>
      <c r="K12" t="s">
        <v>24</v>
      </c>
      <c r="M12" s="213">
        <v>4</v>
      </c>
      <c r="N12" s="213"/>
      <c r="O12" s="213">
        <f t="shared" si="0"/>
        <v>20</v>
      </c>
    </row>
    <row r="13" spans="1:15" x14ac:dyDescent="0.2">
      <c r="A13" s="15" t="s">
        <v>12</v>
      </c>
      <c r="B13" s="36"/>
      <c r="C13" s="36"/>
      <c r="D13" s="36"/>
      <c r="E13" s="19"/>
      <c r="F13" s="19"/>
      <c r="G13" s="24"/>
      <c r="H13" s="34"/>
      <c r="J13" s="19"/>
      <c r="K13" t="s">
        <v>21</v>
      </c>
      <c r="M13" s="213">
        <v>6</v>
      </c>
      <c r="N13" s="213"/>
      <c r="O13" s="213">
        <f t="shared" si="0"/>
        <v>66</v>
      </c>
    </row>
    <row r="14" spans="1:15" x14ac:dyDescent="0.2">
      <c r="A14" s="14" t="s">
        <v>13</v>
      </c>
      <c r="B14" s="36"/>
      <c r="C14" s="36"/>
      <c r="D14" s="36"/>
      <c r="E14" s="23"/>
      <c r="F14" s="23"/>
      <c r="G14" s="20"/>
      <c r="H14" s="33"/>
      <c r="J14" s="20"/>
      <c r="K14" t="s">
        <v>18</v>
      </c>
      <c r="M14" s="213">
        <v>7</v>
      </c>
      <c r="N14" s="213"/>
      <c r="O14" s="213">
        <f t="shared" si="0"/>
        <v>45</v>
      </c>
    </row>
    <row r="15" spans="1:15" x14ac:dyDescent="0.2">
      <c r="A15" s="14" t="s">
        <v>14</v>
      </c>
      <c r="B15" s="36" t="s">
        <v>8</v>
      </c>
      <c r="C15" s="36"/>
      <c r="D15" s="36"/>
      <c r="E15" s="16"/>
      <c r="F15" s="16"/>
      <c r="G15" s="20"/>
      <c r="H15" s="33"/>
      <c r="J15" s="21"/>
      <c r="K15" t="s">
        <v>25</v>
      </c>
      <c r="M15" s="213">
        <v>3</v>
      </c>
      <c r="N15" s="213"/>
      <c r="O15" s="213">
        <f t="shared" si="0"/>
        <v>12</v>
      </c>
    </row>
    <row r="16" spans="1:15" x14ac:dyDescent="0.2">
      <c r="A16" s="14" t="s">
        <v>167</v>
      </c>
      <c r="B16" s="36"/>
      <c r="C16" s="36"/>
      <c r="D16" s="36"/>
      <c r="E16" s="24"/>
      <c r="F16" s="24"/>
      <c r="G16" s="24"/>
      <c r="H16" s="34"/>
      <c r="J16" s="23"/>
      <c r="K16" t="s">
        <v>19</v>
      </c>
      <c r="M16" s="213">
        <v>6</v>
      </c>
      <c r="N16" s="213"/>
      <c r="O16" s="213">
        <f t="shared" si="0"/>
        <v>36</v>
      </c>
    </row>
    <row r="17" spans="1:15" x14ac:dyDescent="0.2">
      <c r="A17" s="14" t="s">
        <v>168</v>
      </c>
      <c r="B17" s="36" t="s">
        <v>8</v>
      </c>
      <c r="C17" s="36"/>
      <c r="D17" s="36"/>
      <c r="E17" s="20"/>
      <c r="F17" s="25"/>
      <c r="G17" s="22"/>
      <c r="H17" s="215"/>
      <c r="J17" s="24"/>
      <c r="K17" t="s">
        <v>22</v>
      </c>
      <c r="M17" s="213">
        <v>18</v>
      </c>
      <c r="N17" s="213"/>
      <c r="O17" s="213">
        <f t="shared" si="0"/>
        <v>120</v>
      </c>
    </row>
    <row r="18" spans="1:15" x14ac:dyDescent="0.2">
      <c r="A18" s="14" t="s">
        <v>169</v>
      </c>
      <c r="B18" s="36" t="s">
        <v>8</v>
      </c>
      <c r="C18" s="36"/>
      <c r="D18" s="36"/>
      <c r="E18" s="20"/>
      <c r="F18" s="25"/>
      <c r="G18" s="22"/>
      <c r="H18" s="32"/>
      <c r="J18" s="25"/>
      <c r="K18" t="s">
        <v>23</v>
      </c>
      <c r="M18" s="213">
        <v>3</v>
      </c>
      <c r="N18" s="213"/>
      <c r="O18" s="213">
        <f t="shared" si="0"/>
        <v>18</v>
      </c>
    </row>
    <row r="19" spans="1:15" x14ac:dyDescent="0.2">
      <c r="A19" s="14" t="s">
        <v>170</v>
      </c>
      <c r="B19" s="36"/>
      <c r="C19" s="36"/>
      <c r="D19" s="36"/>
      <c r="E19" s="20"/>
      <c r="F19" s="25"/>
      <c r="G19" s="22"/>
      <c r="H19" s="32"/>
      <c r="J19" s="26"/>
      <c r="K19" t="s">
        <v>17</v>
      </c>
      <c r="M19" s="213">
        <v>1</v>
      </c>
      <c r="N19" s="213"/>
      <c r="O19" s="213">
        <f t="shared" si="0"/>
        <v>25</v>
      </c>
    </row>
    <row r="20" spans="1:15" ht="13.5" thickBot="1" x14ac:dyDescent="0.25">
      <c r="A20" s="27" t="s">
        <v>171</v>
      </c>
      <c r="B20" s="37"/>
      <c r="C20" s="37"/>
      <c r="D20" s="37"/>
      <c r="E20" s="28"/>
      <c r="F20" s="216"/>
      <c r="G20" s="216"/>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49</v>
      </c>
      <c r="B23" s="7">
        <v>5</v>
      </c>
      <c r="C23" s="7">
        <v>6</v>
      </c>
      <c r="D23" s="7">
        <v>7</v>
      </c>
      <c r="E23" s="7">
        <v>8</v>
      </c>
      <c r="F23" s="7">
        <v>9</v>
      </c>
      <c r="G23" s="7">
        <v>10</v>
      </c>
      <c r="H23" s="29">
        <v>11</v>
      </c>
      <c r="M23" s="8" t="s">
        <v>20</v>
      </c>
    </row>
    <row r="24" spans="1:15" x14ac:dyDescent="0.2">
      <c r="A24" s="13"/>
      <c r="B24" s="10"/>
      <c r="C24" s="10"/>
      <c r="D24" s="10"/>
      <c r="E24" s="10"/>
      <c r="F24" s="11"/>
      <c r="G24" s="11"/>
      <c r="H24" s="30"/>
      <c r="M24" s="214">
        <f>SUM(M25:M34)</f>
        <v>105</v>
      </c>
    </row>
    <row r="25" spans="1:15" x14ac:dyDescent="0.2">
      <c r="A25" s="14" t="s">
        <v>9</v>
      </c>
      <c r="B25" s="16" t="s">
        <v>8</v>
      </c>
      <c r="C25" s="16"/>
      <c r="D25" s="16"/>
      <c r="E25" s="16"/>
      <c r="F25" s="16"/>
      <c r="G25" s="16"/>
      <c r="H25" s="31"/>
      <c r="J25" s="16"/>
      <c r="K25" t="s">
        <v>15</v>
      </c>
      <c r="M25" s="213">
        <v>19</v>
      </c>
    </row>
    <row r="26" spans="1:15" x14ac:dyDescent="0.2">
      <c r="A26" s="14" t="s">
        <v>10</v>
      </c>
      <c r="B26" s="17"/>
      <c r="C26" s="16"/>
      <c r="D26" s="17"/>
      <c r="E26" s="16"/>
      <c r="F26" s="17"/>
      <c r="G26" s="16"/>
      <c r="H26" s="32"/>
      <c r="J26" s="17"/>
      <c r="K26" t="s">
        <v>16</v>
      </c>
      <c r="M26" s="213">
        <v>9</v>
      </c>
    </row>
    <row r="27" spans="1:15" x14ac:dyDescent="0.2">
      <c r="A27" s="14" t="s">
        <v>11</v>
      </c>
      <c r="B27" s="17"/>
      <c r="C27" s="17"/>
      <c r="D27" s="17"/>
      <c r="E27" s="17"/>
      <c r="F27" s="17"/>
      <c r="G27" s="17"/>
      <c r="H27" s="32"/>
      <c r="J27" s="18"/>
      <c r="K27" t="s">
        <v>24</v>
      </c>
      <c r="M27" s="213">
        <v>5</v>
      </c>
    </row>
    <row r="28" spans="1:15" x14ac:dyDescent="0.2">
      <c r="A28" s="15" t="s">
        <v>12</v>
      </c>
      <c r="B28" s="19"/>
      <c r="C28" s="19"/>
      <c r="D28" s="19"/>
      <c r="E28" s="19"/>
      <c r="F28" s="19"/>
      <c r="G28" s="24"/>
      <c r="H28" s="34"/>
      <c r="J28" s="19"/>
      <c r="K28" t="s">
        <v>21</v>
      </c>
      <c r="M28" s="213">
        <v>15</v>
      </c>
    </row>
    <row r="29" spans="1:15" x14ac:dyDescent="0.2">
      <c r="A29" s="14" t="s">
        <v>13</v>
      </c>
      <c r="B29" s="23"/>
      <c r="C29" s="23"/>
      <c r="D29" s="18"/>
      <c r="E29" s="23"/>
      <c r="F29" s="23"/>
      <c r="G29" s="20"/>
      <c r="H29" s="33"/>
      <c r="J29" s="20"/>
      <c r="K29" t="s">
        <v>18</v>
      </c>
      <c r="M29" s="213">
        <v>10</v>
      </c>
    </row>
    <row r="30" spans="1:15" x14ac:dyDescent="0.2">
      <c r="A30" s="14" t="s">
        <v>14</v>
      </c>
      <c r="B30" s="16" t="s">
        <v>8</v>
      </c>
      <c r="C30" s="16"/>
      <c r="D30" s="16"/>
      <c r="E30" s="16"/>
      <c r="F30" s="16"/>
      <c r="G30" s="20"/>
      <c r="H30" s="33"/>
      <c r="J30" s="21"/>
      <c r="K30" t="s">
        <v>25</v>
      </c>
      <c r="M30" s="213">
        <v>3</v>
      </c>
    </row>
    <row r="31" spans="1:15" x14ac:dyDescent="0.2">
      <c r="A31" s="14" t="s">
        <v>167</v>
      </c>
      <c r="B31" s="24"/>
      <c r="C31" s="24"/>
      <c r="D31" s="24"/>
      <c r="E31" s="24"/>
      <c r="F31" s="24"/>
      <c r="G31" s="24"/>
      <c r="H31" s="34"/>
      <c r="J31" s="23"/>
      <c r="K31" t="s">
        <v>19</v>
      </c>
      <c r="M31" s="213">
        <v>8</v>
      </c>
    </row>
    <row r="32" spans="1:15" x14ac:dyDescent="0.2">
      <c r="A32" s="14" t="s">
        <v>168</v>
      </c>
      <c r="B32" s="16" t="s">
        <v>8</v>
      </c>
      <c r="C32" s="20"/>
      <c r="D32" s="16"/>
      <c r="E32" s="20"/>
      <c r="F32" s="25"/>
      <c r="G32" s="22"/>
      <c r="H32" s="215"/>
      <c r="J32" s="24"/>
      <c r="K32" t="s">
        <v>22</v>
      </c>
      <c r="M32" s="213">
        <v>27</v>
      </c>
    </row>
    <row r="33" spans="1:13" x14ac:dyDescent="0.2">
      <c r="A33" s="14" t="s">
        <v>169</v>
      </c>
      <c r="B33" s="16" t="s">
        <v>8</v>
      </c>
      <c r="C33" s="20"/>
      <c r="D33" s="16"/>
      <c r="E33" s="20"/>
      <c r="F33" s="25"/>
      <c r="G33" s="22"/>
      <c r="H33" s="32"/>
      <c r="J33" s="25"/>
      <c r="K33" t="s">
        <v>23</v>
      </c>
      <c r="M33" s="213">
        <v>3</v>
      </c>
    </row>
    <row r="34" spans="1:13" x14ac:dyDescent="0.2">
      <c r="A34" s="14" t="s">
        <v>170</v>
      </c>
      <c r="B34" s="26"/>
      <c r="C34" s="20"/>
      <c r="D34" s="26"/>
      <c r="E34" s="20"/>
      <c r="F34" s="25"/>
      <c r="G34" s="22"/>
      <c r="H34" s="32"/>
      <c r="J34" s="26"/>
      <c r="K34" t="s">
        <v>17</v>
      </c>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50</v>
      </c>
      <c r="B38" s="7">
        <v>12</v>
      </c>
      <c r="C38" s="7">
        <v>13</v>
      </c>
      <c r="D38" s="7">
        <v>14</v>
      </c>
      <c r="E38" s="7">
        <v>15</v>
      </c>
      <c r="F38" s="7">
        <v>16</v>
      </c>
      <c r="G38" s="7">
        <v>17</v>
      </c>
      <c r="H38" s="29">
        <v>18</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51</v>
      </c>
      <c r="B53" s="7">
        <v>19</v>
      </c>
      <c r="C53" s="7">
        <v>20</v>
      </c>
      <c r="D53" s="7">
        <v>21</v>
      </c>
      <c r="E53" s="7">
        <v>22</v>
      </c>
      <c r="F53" s="7">
        <v>23</v>
      </c>
      <c r="G53" s="7">
        <v>24</v>
      </c>
      <c r="H53" s="29">
        <v>25</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52</v>
      </c>
      <c r="B68" s="7">
        <v>26</v>
      </c>
      <c r="C68" s="7">
        <v>27</v>
      </c>
      <c r="D68" s="7">
        <v>28</v>
      </c>
      <c r="E68" s="7">
        <v>29</v>
      </c>
      <c r="F68" s="7">
        <v>30</v>
      </c>
      <c r="G68" s="7">
        <v>31</v>
      </c>
      <c r="H68" s="29" t="s">
        <v>8</v>
      </c>
      <c r="M68" s="8" t="s">
        <v>20</v>
      </c>
    </row>
    <row r="69" spans="1:13" x14ac:dyDescent="0.2">
      <c r="A69" s="13"/>
      <c r="B69" s="10"/>
      <c r="C69" s="10"/>
      <c r="D69" s="10"/>
      <c r="E69" s="10"/>
      <c r="F69" s="11"/>
      <c r="G69" s="11"/>
      <c r="H69" s="30"/>
      <c r="M69" s="214">
        <f>SUM(M70:M79)</f>
        <v>90</v>
      </c>
    </row>
    <row r="70" spans="1:13" x14ac:dyDescent="0.2">
      <c r="A70" s="14" t="s">
        <v>9</v>
      </c>
      <c r="B70" s="16" t="s">
        <v>8</v>
      </c>
      <c r="C70" s="16"/>
      <c r="D70" s="16"/>
      <c r="E70" s="16"/>
      <c r="F70" s="16"/>
      <c r="G70" s="16"/>
      <c r="H70" s="73"/>
      <c r="J70" s="16"/>
      <c r="K70" t="s">
        <v>15</v>
      </c>
      <c r="M70" s="213">
        <v>18</v>
      </c>
    </row>
    <row r="71" spans="1:13" x14ac:dyDescent="0.2">
      <c r="A71" s="14" t="s">
        <v>10</v>
      </c>
      <c r="B71" s="17"/>
      <c r="C71" s="16"/>
      <c r="D71" s="17"/>
      <c r="E71" s="16"/>
      <c r="F71" s="17"/>
      <c r="G71" s="16"/>
      <c r="H71" s="73"/>
      <c r="J71" s="17"/>
      <c r="K71" t="s">
        <v>16</v>
      </c>
      <c r="M71" s="213">
        <v>9</v>
      </c>
    </row>
    <row r="72" spans="1:13" x14ac:dyDescent="0.2">
      <c r="A72" s="14" t="s">
        <v>11</v>
      </c>
      <c r="B72" s="17"/>
      <c r="C72" s="17"/>
      <c r="D72" s="17"/>
      <c r="E72" s="17"/>
      <c r="F72" s="17"/>
      <c r="G72" s="17"/>
      <c r="H72" s="73"/>
      <c r="J72" s="18"/>
      <c r="K72" t="s">
        <v>24</v>
      </c>
      <c r="M72" s="213">
        <v>1</v>
      </c>
    </row>
    <row r="73" spans="1:13" x14ac:dyDescent="0.2">
      <c r="A73" s="15" t="s">
        <v>12</v>
      </c>
      <c r="B73" s="19"/>
      <c r="C73" s="19"/>
      <c r="D73" s="19"/>
      <c r="E73" s="19"/>
      <c r="F73" s="19"/>
      <c r="G73" s="24"/>
      <c r="H73" s="73"/>
      <c r="J73" s="19"/>
      <c r="K73" t="s">
        <v>21</v>
      </c>
      <c r="M73" s="213">
        <v>15</v>
      </c>
    </row>
    <row r="74" spans="1:13" x14ac:dyDescent="0.2">
      <c r="A74" s="14" t="s">
        <v>13</v>
      </c>
      <c r="B74" s="23"/>
      <c r="C74" s="23"/>
      <c r="D74" s="18"/>
      <c r="E74" s="23"/>
      <c r="F74" s="23"/>
      <c r="G74" s="20"/>
      <c r="H74" s="73"/>
      <c r="J74" s="20"/>
      <c r="K74" t="s">
        <v>18</v>
      </c>
      <c r="M74" s="213">
        <v>8</v>
      </c>
    </row>
    <row r="75" spans="1:13" x14ac:dyDescent="0.2">
      <c r="A75" s="14" t="s">
        <v>14</v>
      </c>
      <c r="B75" s="16" t="s">
        <v>8</v>
      </c>
      <c r="C75" s="16"/>
      <c r="D75" s="16"/>
      <c r="E75" s="16"/>
      <c r="F75" s="16"/>
      <c r="G75" s="20"/>
      <c r="H75" s="73"/>
      <c r="J75" s="21"/>
      <c r="K75" t="s">
        <v>25</v>
      </c>
      <c r="M75" s="213">
        <v>0</v>
      </c>
    </row>
    <row r="76" spans="1:13" x14ac:dyDescent="0.2">
      <c r="A76" s="14" t="s">
        <v>167</v>
      </c>
      <c r="B76" s="24"/>
      <c r="C76" s="24"/>
      <c r="D76" s="24"/>
      <c r="E76" s="24"/>
      <c r="F76" s="24"/>
      <c r="G76" s="24"/>
      <c r="H76" s="73"/>
      <c r="J76" s="23"/>
      <c r="K76" t="s">
        <v>19</v>
      </c>
      <c r="M76" s="213">
        <v>6</v>
      </c>
    </row>
    <row r="77" spans="1:13" x14ac:dyDescent="0.2">
      <c r="A77" s="14" t="s">
        <v>168</v>
      </c>
      <c r="B77" s="16" t="s">
        <v>8</v>
      </c>
      <c r="C77" s="20"/>
      <c r="D77" s="16"/>
      <c r="E77" s="20"/>
      <c r="F77" s="25"/>
      <c r="G77" s="25"/>
      <c r="H77" s="73"/>
      <c r="J77" s="24"/>
      <c r="K77" t="s">
        <v>22</v>
      </c>
      <c r="M77" s="213">
        <v>21</v>
      </c>
    </row>
    <row r="78" spans="1:13" x14ac:dyDescent="0.2">
      <c r="A78" s="14" t="s">
        <v>169</v>
      </c>
      <c r="B78" s="16" t="s">
        <v>8</v>
      </c>
      <c r="C78" s="20"/>
      <c r="D78" s="16"/>
      <c r="E78" s="20"/>
      <c r="F78" s="25"/>
      <c r="G78" s="25"/>
      <c r="H78" s="73"/>
      <c r="J78" s="25"/>
      <c r="K78" t="s">
        <v>23</v>
      </c>
      <c r="M78" s="213">
        <v>6</v>
      </c>
    </row>
    <row r="79" spans="1:13" x14ac:dyDescent="0.2">
      <c r="A79" s="14" t="s">
        <v>170</v>
      </c>
      <c r="B79" s="26"/>
      <c r="C79" s="20"/>
      <c r="D79" s="26"/>
      <c r="E79" s="20"/>
      <c r="F79" s="25"/>
      <c r="G79" s="25"/>
      <c r="H79" s="73"/>
      <c r="J79" s="26"/>
      <c r="K79" t="s">
        <v>17</v>
      </c>
      <c r="M79" s="213">
        <v>6</v>
      </c>
    </row>
    <row r="80" spans="1:13" ht="13.5" thickBot="1" x14ac:dyDescent="0.25">
      <c r="A80" s="27" t="s">
        <v>171</v>
      </c>
      <c r="B80" s="28"/>
      <c r="C80" s="28"/>
      <c r="D80" s="28"/>
      <c r="E80" s="28"/>
      <c r="F80" s="216"/>
      <c r="G80" s="216"/>
      <c r="H80" s="74"/>
    </row>
  </sheetData>
  <pageMargins left="0.7" right="0.7" top="0.75" bottom="0.75" header="0.3" footer="0.3"/>
  <pageSetup paperSize="9"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0"/>
  <sheetViews>
    <sheetView workbookViewId="0">
      <selection activeCell="O1" sqref="A1:O81"/>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9" max="9" width="4.42578125" customWidth="1"/>
    <col min="12" max="12" width="11.28515625" customWidth="1"/>
    <col min="13" max="13" width="7.42578125" customWidth="1"/>
  </cols>
  <sheetData>
    <row r="2" spans="1:15" ht="15.75" x14ac:dyDescent="0.25">
      <c r="F2" s="343" t="s">
        <v>220</v>
      </c>
    </row>
    <row r="3" spans="1:15" ht="18" x14ac:dyDescent="0.25">
      <c r="F3" s="342" t="s">
        <v>207</v>
      </c>
    </row>
    <row r="4" spans="1:15" ht="18" x14ac:dyDescent="0.25">
      <c r="F4" s="342" t="s">
        <v>216</v>
      </c>
    </row>
    <row r="6" spans="1:15" x14ac:dyDescent="0.2">
      <c r="A6" s="2">
        <v>2016</v>
      </c>
      <c r="E6" s="357" t="s">
        <v>38</v>
      </c>
    </row>
    <row r="7" spans="1:15" ht="13.5" thickBot="1" x14ac:dyDescent="0.25">
      <c r="B7" s="5" t="s">
        <v>1</v>
      </c>
      <c r="C7" s="5" t="s">
        <v>2</v>
      </c>
      <c r="D7" s="5" t="s">
        <v>3</v>
      </c>
      <c r="E7" s="5" t="s">
        <v>4</v>
      </c>
      <c r="F7" s="5" t="s">
        <v>5</v>
      </c>
      <c r="G7" s="5" t="s">
        <v>7</v>
      </c>
      <c r="H7" s="5" t="s">
        <v>6</v>
      </c>
    </row>
    <row r="8" spans="1:15" ht="13.5" thickBot="1" x14ac:dyDescent="0.25">
      <c r="A8" s="12">
        <v>9</v>
      </c>
      <c r="B8" s="6"/>
      <c r="C8" s="6">
        <v>1</v>
      </c>
      <c r="D8" s="6">
        <v>2</v>
      </c>
      <c r="E8" s="6">
        <v>3</v>
      </c>
      <c r="F8" s="7">
        <v>4</v>
      </c>
      <c r="G8" s="7">
        <v>5</v>
      </c>
      <c r="H8" s="29">
        <v>6</v>
      </c>
      <c r="M8" s="8" t="s">
        <v>26</v>
      </c>
      <c r="O8" s="8" t="s">
        <v>27</v>
      </c>
    </row>
    <row r="9" spans="1:15" x14ac:dyDescent="0.2">
      <c r="A9" s="13"/>
      <c r="B9" s="10"/>
      <c r="C9" s="10"/>
      <c r="D9" s="10"/>
      <c r="E9" s="10"/>
      <c r="F9" s="11"/>
      <c r="G9" s="11"/>
      <c r="H9" s="30"/>
      <c r="M9" s="214">
        <f>SUM(M10:M19)</f>
        <v>74</v>
      </c>
      <c r="N9" s="213"/>
      <c r="O9" s="214">
        <f>SUM(O10:O19)</f>
        <v>449</v>
      </c>
    </row>
    <row r="10" spans="1:15" x14ac:dyDescent="0.2">
      <c r="A10" s="14" t="s">
        <v>9</v>
      </c>
      <c r="B10" s="36" t="s">
        <v>8</v>
      </c>
      <c r="C10" s="16"/>
      <c r="D10" s="16"/>
      <c r="E10" s="16"/>
      <c r="F10" s="16"/>
      <c r="G10" s="16"/>
      <c r="H10" s="31"/>
      <c r="J10" s="16"/>
      <c r="K10" t="s">
        <v>15</v>
      </c>
      <c r="M10" s="213">
        <v>15</v>
      </c>
      <c r="N10" s="213"/>
      <c r="O10" s="213">
        <f t="shared" ref="O10:O19" si="0">(M10+M25+M40+M55+M70)</f>
        <v>86</v>
      </c>
    </row>
    <row r="11" spans="1:15" x14ac:dyDescent="0.2">
      <c r="A11" s="14" t="s">
        <v>10</v>
      </c>
      <c r="B11" s="36"/>
      <c r="C11" s="16"/>
      <c r="D11" s="17"/>
      <c r="E11" s="16"/>
      <c r="F11" s="17"/>
      <c r="G11" s="16"/>
      <c r="H11" s="32"/>
      <c r="J11" s="17"/>
      <c r="K11" t="s">
        <v>16</v>
      </c>
      <c r="M11" s="213">
        <v>7</v>
      </c>
      <c r="N11" s="213"/>
      <c r="O11" s="213">
        <f t="shared" si="0"/>
        <v>40</v>
      </c>
    </row>
    <row r="12" spans="1:15" x14ac:dyDescent="0.2">
      <c r="A12" s="14" t="s">
        <v>11</v>
      </c>
      <c r="B12" s="36"/>
      <c r="C12" s="17"/>
      <c r="D12" s="17"/>
      <c r="E12" s="17"/>
      <c r="F12" s="17"/>
      <c r="G12" s="17"/>
      <c r="H12" s="32"/>
      <c r="J12" s="18"/>
      <c r="K12" t="s">
        <v>24</v>
      </c>
      <c r="M12" s="213">
        <v>5</v>
      </c>
      <c r="N12" s="213"/>
      <c r="O12" s="213">
        <f t="shared" si="0"/>
        <v>21</v>
      </c>
    </row>
    <row r="13" spans="1:15" x14ac:dyDescent="0.2">
      <c r="A13" s="15" t="s">
        <v>12</v>
      </c>
      <c r="B13" s="36"/>
      <c r="C13" s="19"/>
      <c r="D13" s="19"/>
      <c r="E13" s="19"/>
      <c r="F13" s="19"/>
      <c r="G13" s="24"/>
      <c r="H13" s="34"/>
      <c r="J13" s="19"/>
      <c r="K13" t="s">
        <v>21</v>
      </c>
      <c r="M13" s="213">
        <v>12</v>
      </c>
      <c r="N13" s="213"/>
      <c r="O13" s="213">
        <f t="shared" si="0"/>
        <v>69</v>
      </c>
    </row>
    <row r="14" spans="1:15" x14ac:dyDescent="0.2">
      <c r="A14" s="14" t="s">
        <v>13</v>
      </c>
      <c r="B14" s="36"/>
      <c r="C14" s="23"/>
      <c r="D14" s="18"/>
      <c r="E14" s="23"/>
      <c r="F14" s="23"/>
      <c r="G14" s="20"/>
      <c r="H14" s="33"/>
      <c r="J14" s="20"/>
      <c r="K14" t="s">
        <v>18</v>
      </c>
      <c r="M14" s="213">
        <v>10</v>
      </c>
      <c r="N14" s="213"/>
      <c r="O14" s="213">
        <f t="shared" si="0"/>
        <v>46</v>
      </c>
    </row>
    <row r="15" spans="1:15" x14ac:dyDescent="0.2">
      <c r="A15" s="14" t="s">
        <v>14</v>
      </c>
      <c r="B15" s="36" t="s">
        <v>8</v>
      </c>
      <c r="C15" s="16"/>
      <c r="D15" s="16"/>
      <c r="E15" s="16"/>
      <c r="F15" s="16"/>
      <c r="G15" s="20"/>
      <c r="H15" s="33"/>
      <c r="J15" s="21"/>
      <c r="K15" t="s">
        <v>25</v>
      </c>
      <c r="M15" s="213">
        <v>3</v>
      </c>
      <c r="N15" s="213"/>
      <c r="O15" s="213">
        <f t="shared" si="0"/>
        <v>12</v>
      </c>
    </row>
    <row r="16" spans="1:15" x14ac:dyDescent="0.2">
      <c r="A16" s="14" t="s">
        <v>167</v>
      </c>
      <c r="B16" s="36"/>
      <c r="C16" s="24"/>
      <c r="D16" s="24"/>
      <c r="E16" s="24"/>
      <c r="F16" s="24"/>
      <c r="G16" s="24"/>
      <c r="H16" s="34"/>
      <c r="J16" s="23"/>
      <c r="K16" t="s">
        <v>19</v>
      </c>
      <c r="M16" s="213">
        <v>7</v>
      </c>
      <c r="N16" s="213"/>
      <c r="O16" s="213">
        <f t="shared" si="0"/>
        <v>34</v>
      </c>
    </row>
    <row r="17" spans="1:15" x14ac:dyDescent="0.2">
      <c r="A17" s="14" t="s">
        <v>168</v>
      </c>
      <c r="B17" s="36" t="s">
        <v>8</v>
      </c>
      <c r="C17" s="20"/>
      <c r="D17" s="16"/>
      <c r="E17" s="20"/>
      <c r="F17" s="25"/>
      <c r="G17" s="22"/>
      <c r="H17" s="215"/>
      <c r="J17" s="24"/>
      <c r="K17" t="s">
        <v>22</v>
      </c>
      <c r="M17" s="213">
        <v>8</v>
      </c>
      <c r="N17" s="213"/>
      <c r="O17" s="213">
        <f t="shared" si="0"/>
        <v>101</v>
      </c>
    </row>
    <row r="18" spans="1:15" x14ac:dyDescent="0.2">
      <c r="A18" s="14" t="s">
        <v>169</v>
      </c>
      <c r="B18" s="36" t="s">
        <v>8</v>
      </c>
      <c r="C18" s="20"/>
      <c r="D18" s="16"/>
      <c r="E18" s="20"/>
      <c r="F18" s="25"/>
      <c r="G18" s="22"/>
      <c r="H18" s="32"/>
      <c r="J18" s="25"/>
      <c r="K18" t="s">
        <v>23</v>
      </c>
      <c r="M18" s="213">
        <v>3</v>
      </c>
      <c r="N18" s="213"/>
      <c r="O18" s="213">
        <f t="shared" si="0"/>
        <v>12</v>
      </c>
    </row>
    <row r="19" spans="1:15" x14ac:dyDescent="0.2">
      <c r="A19" s="14" t="s">
        <v>170</v>
      </c>
      <c r="B19" s="36"/>
      <c r="C19" s="20"/>
      <c r="D19" s="26"/>
      <c r="E19" s="20"/>
      <c r="F19" s="25"/>
      <c r="G19" s="22"/>
      <c r="H19" s="32"/>
      <c r="J19" s="26"/>
      <c r="K19" t="s">
        <v>17</v>
      </c>
      <c r="M19" s="213">
        <v>4</v>
      </c>
      <c r="N19" s="213"/>
      <c r="O19" s="213">
        <f t="shared" si="0"/>
        <v>28</v>
      </c>
    </row>
    <row r="20" spans="1:15" ht="13.5" thickBot="1" x14ac:dyDescent="0.25">
      <c r="A20" s="27" t="s">
        <v>171</v>
      </c>
      <c r="B20" s="37"/>
      <c r="C20" s="28"/>
      <c r="D20" s="28"/>
      <c r="E20" s="28"/>
      <c r="F20" s="216"/>
      <c r="G20" s="216"/>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10</v>
      </c>
      <c r="B23" s="7">
        <v>7</v>
      </c>
      <c r="C23" s="7">
        <v>8</v>
      </c>
      <c r="D23" s="7">
        <v>9</v>
      </c>
      <c r="E23" s="7">
        <v>10</v>
      </c>
      <c r="F23" s="7">
        <v>11</v>
      </c>
      <c r="G23" s="7">
        <v>12</v>
      </c>
      <c r="H23" s="29">
        <v>13</v>
      </c>
      <c r="M23" s="8" t="s">
        <v>20</v>
      </c>
    </row>
    <row r="24" spans="1:15" x14ac:dyDescent="0.2">
      <c r="A24" s="13"/>
      <c r="B24" s="10"/>
      <c r="C24" s="10"/>
      <c r="D24" s="10"/>
      <c r="E24" s="10"/>
      <c r="F24" s="11"/>
      <c r="G24" s="11"/>
      <c r="H24" s="30"/>
      <c r="M24" s="214">
        <f>SUM(M25:M34)</f>
        <v>105</v>
      </c>
    </row>
    <row r="25" spans="1:15" x14ac:dyDescent="0.2">
      <c r="A25" s="14" t="s">
        <v>9</v>
      </c>
      <c r="B25" s="16" t="s">
        <v>8</v>
      </c>
      <c r="C25" s="16"/>
      <c r="D25" s="16"/>
      <c r="E25" s="16"/>
      <c r="F25" s="16"/>
      <c r="G25" s="16"/>
      <c r="H25" s="31"/>
      <c r="J25" s="16"/>
      <c r="K25" t="s">
        <v>15</v>
      </c>
      <c r="M25" s="213">
        <v>19</v>
      </c>
    </row>
    <row r="26" spans="1:15" x14ac:dyDescent="0.2">
      <c r="A26" s="14" t="s">
        <v>10</v>
      </c>
      <c r="B26" s="17"/>
      <c r="C26" s="16"/>
      <c r="D26" s="17"/>
      <c r="E26" s="16"/>
      <c r="F26" s="17"/>
      <c r="G26" s="16"/>
      <c r="H26" s="32"/>
      <c r="J26" s="17"/>
      <c r="K26" t="s">
        <v>16</v>
      </c>
      <c r="M26" s="213">
        <v>9</v>
      </c>
    </row>
    <row r="27" spans="1:15" x14ac:dyDescent="0.2">
      <c r="A27" s="14" t="s">
        <v>11</v>
      </c>
      <c r="B27" s="17"/>
      <c r="C27" s="17"/>
      <c r="D27" s="17"/>
      <c r="E27" s="17"/>
      <c r="F27" s="17"/>
      <c r="G27" s="17"/>
      <c r="H27" s="32"/>
      <c r="J27" s="18"/>
      <c r="K27" t="s">
        <v>24</v>
      </c>
      <c r="M27" s="213">
        <v>5</v>
      </c>
    </row>
    <row r="28" spans="1:15" x14ac:dyDescent="0.2">
      <c r="A28" s="15" t="s">
        <v>12</v>
      </c>
      <c r="B28" s="19"/>
      <c r="C28" s="19"/>
      <c r="D28" s="19"/>
      <c r="E28" s="19"/>
      <c r="F28" s="19"/>
      <c r="G28" s="24"/>
      <c r="H28" s="34"/>
      <c r="J28" s="19"/>
      <c r="K28" t="s">
        <v>21</v>
      </c>
      <c r="M28" s="213">
        <v>15</v>
      </c>
    </row>
    <row r="29" spans="1:15" x14ac:dyDescent="0.2">
      <c r="A29" s="14" t="s">
        <v>13</v>
      </c>
      <c r="B29" s="23"/>
      <c r="C29" s="23"/>
      <c r="D29" s="18"/>
      <c r="E29" s="23"/>
      <c r="F29" s="23"/>
      <c r="G29" s="20"/>
      <c r="H29" s="33"/>
      <c r="J29" s="20"/>
      <c r="K29" t="s">
        <v>18</v>
      </c>
      <c r="M29" s="213">
        <v>10</v>
      </c>
    </row>
    <row r="30" spans="1:15" x14ac:dyDescent="0.2">
      <c r="A30" s="14" t="s">
        <v>14</v>
      </c>
      <c r="B30" s="16" t="s">
        <v>8</v>
      </c>
      <c r="C30" s="16"/>
      <c r="D30" s="16"/>
      <c r="E30" s="16"/>
      <c r="F30" s="16"/>
      <c r="G30" s="20"/>
      <c r="H30" s="33"/>
      <c r="J30" s="21"/>
      <c r="K30" t="s">
        <v>25</v>
      </c>
      <c r="M30" s="213">
        <v>3</v>
      </c>
    </row>
    <row r="31" spans="1:15" x14ac:dyDescent="0.2">
      <c r="A31" s="14" t="s">
        <v>167</v>
      </c>
      <c r="B31" s="24"/>
      <c r="C31" s="24"/>
      <c r="D31" s="24"/>
      <c r="E31" s="24"/>
      <c r="F31" s="24"/>
      <c r="G31" s="24"/>
      <c r="H31" s="34"/>
      <c r="J31" s="23"/>
      <c r="K31" t="s">
        <v>19</v>
      </c>
      <c r="M31" s="213">
        <v>8</v>
      </c>
    </row>
    <row r="32" spans="1:15" x14ac:dyDescent="0.2">
      <c r="A32" s="14" t="s">
        <v>168</v>
      </c>
      <c r="B32" s="16" t="s">
        <v>8</v>
      </c>
      <c r="C32" s="20"/>
      <c r="D32" s="16"/>
      <c r="E32" s="20"/>
      <c r="F32" s="25"/>
      <c r="G32" s="22"/>
      <c r="H32" s="215"/>
      <c r="J32" s="24"/>
      <c r="K32" t="s">
        <v>22</v>
      </c>
      <c r="M32" s="213">
        <v>27</v>
      </c>
    </row>
    <row r="33" spans="1:13" x14ac:dyDescent="0.2">
      <c r="A33" s="14" t="s">
        <v>169</v>
      </c>
      <c r="B33" s="16" t="s">
        <v>8</v>
      </c>
      <c r="C33" s="20"/>
      <c r="D33" s="16"/>
      <c r="E33" s="20"/>
      <c r="F33" s="25"/>
      <c r="G33" s="22"/>
      <c r="H33" s="32"/>
      <c r="J33" s="25"/>
      <c r="K33" t="s">
        <v>23</v>
      </c>
      <c r="M33" s="213">
        <v>3</v>
      </c>
    </row>
    <row r="34" spans="1:13" x14ac:dyDescent="0.2">
      <c r="A34" s="14" t="s">
        <v>170</v>
      </c>
      <c r="B34" s="26"/>
      <c r="C34" s="20"/>
      <c r="D34" s="26"/>
      <c r="E34" s="20"/>
      <c r="F34" s="25"/>
      <c r="G34" s="22"/>
      <c r="H34" s="32"/>
      <c r="J34" s="26"/>
      <c r="K34" t="s">
        <v>17</v>
      </c>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11</v>
      </c>
      <c r="B38" s="7">
        <v>14</v>
      </c>
      <c r="C38" s="7">
        <v>15</v>
      </c>
      <c r="D38" s="7">
        <v>16</v>
      </c>
      <c r="E38" s="7">
        <v>17</v>
      </c>
      <c r="F38" s="7">
        <v>15</v>
      </c>
      <c r="G38" s="7">
        <v>16</v>
      </c>
      <c r="H38" s="29">
        <v>17</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12</v>
      </c>
      <c r="B53" s="7">
        <v>21</v>
      </c>
      <c r="C53" s="7">
        <v>22</v>
      </c>
      <c r="D53" s="7">
        <v>23</v>
      </c>
      <c r="E53" s="7">
        <v>24</v>
      </c>
      <c r="F53" s="7">
        <v>25</v>
      </c>
      <c r="G53" s="7">
        <v>26</v>
      </c>
      <c r="H53" s="29">
        <v>27</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13</v>
      </c>
      <c r="B68" s="7">
        <v>28</v>
      </c>
      <c r="C68" s="7">
        <v>29</v>
      </c>
      <c r="D68" s="7">
        <v>30</v>
      </c>
      <c r="E68" s="7">
        <v>31</v>
      </c>
      <c r="F68" s="7" t="s">
        <v>8</v>
      </c>
      <c r="G68" s="7" t="s">
        <v>8</v>
      </c>
      <c r="H68" s="29" t="s">
        <v>8</v>
      </c>
      <c r="M68" s="8" t="s">
        <v>20</v>
      </c>
    </row>
    <row r="69" spans="1:13" x14ac:dyDescent="0.2">
      <c r="A69" s="13"/>
      <c r="B69" s="10"/>
      <c r="C69" s="10"/>
      <c r="D69" s="10"/>
      <c r="E69" s="10"/>
      <c r="F69" s="11"/>
      <c r="G69" s="11"/>
      <c r="H69" s="30"/>
      <c r="M69" s="214">
        <f>SUM(M70:M79)</f>
        <v>60</v>
      </c>
    </row>
    <row r="70" spans="1:13" x14ac:dyDescent="0.2">
      <c r="A70" s="14" t="s">
        <v>9</v>
      </c>
      <c r="B70" s="16" t="s">
        <v>8</v>
      </c>
      <c r="C70" s="16"/>
      <c r="D70" s="16"/>
      <c r="E70" s="16"/>
      <c r="F70" s="36"/>
      <c r="G70" s="36"/>
      <c r="H70" s="73"/>
      <c r="J70" s="16"/>
      <c r="K70" t="s">
        <v>15</v>
      </c>
      <c r="M70" s="213">
        <v>14</v>
      </c>
    </row>
    <row r="71" spans="1:13" x14ac:dyDescent="0.2">
      <c r="A71" s="14" t="s">
        <v>10</v>
      </c>
      <c r="B71" s="17"/>
      <c r="C71" s="16"/>
      <c r="D71" s="17"/>
      <c r="E71" s="16"/>
      <c r="F71" s="36"/>
      <c r="G71" s="36"/>
      <c r="H71" s="73"/>
      <c r="J71" s="17"/>
      <c r="K71" t="s">
        <v>16</v>
      </c>
      <c r="M71" s="213">
        <v>6</v>
      </c>
    </row>
    <row r="72" spans="1:13" x14ac:dyDescent="0.2">
      <c r="A72" s="14" t="s">
        <v>11</v>
      </c>
      <c r="B72" s="17"/>
      <c r="C72" s="17"/>
      <c r="D72" s="17"/>
      <c r="E72" s="17"/>
      <c r="F72" s="36"/>
      <c r="G72" s="36"/>
      <c r="H72" s="73"/>
      <c r="J72" s="18"/>
      <c r="K72" t="s">
        <v>24</v>
      </c>
      <c r="M72" s="213">
        <v>1</v>
      </c>
    </row>
    <row r="73" spans="1:13" x14ac:dyDescent="0.2">
      <c r="A73" s="15" t="s">
        <v>12</v>
      </c>
      <c r="B73" s="19"/>
      <c r="C73" s="19"/>
      <c r="D73" s="19"/>
      <c r="E73" s="19"/>
      <c r="F73" s="36"/>
      <c r="G73" s="36"/>
      <c r="H73" s="73"/>
      <c r="J73" s="19"/>
      <c r="K73" t="s">
        <v>21</v>
      </c>
      <c r="M73" s="213">
        <v>12</v>
      </c>
    </row>
    <row r="74" spans="1:13" x14ac:dyDescent="0.2">
      <c r="A74" s="14" t="s">
        <v>13</v>
      </c>
      <c r="B74" s="23"/>
      <c r="C74" s="23"/>
      <c r="D74" s="18"/>
      <c r="E74" s="23"/>
      <c r="F74" s="36"/>
      <c r="G74" s="36"/>
      <c r="H74" s="73"/>
      <c r="J74" s="20"/>
      <c r="K74" t="s">
        <v>18</v>
      </c>
      <c r="M74" s="213">
        <v>6</v>
      </c>
    </row>
    <row r="75" spans="1:13" x14ac:dyDescent="0.2">
      <c r="A75" s="14" t="s">
        <v>14</v>
      </c>
      <c r="B75" s="16" t="s">
        <v>8</v>
      </c>
      <c r="C75" s="16"/>
      <c r="D75" s="16"/>
      <c r="E75" s="16"/>
      <c r="F75" s="36"/>
      <c r="G75" s="36"/>
      <c r="H75" s="73"/>
      <c r="J75" s="21"/>
      <c r="K75" t="s">
        <v>25</v>
      </c>
      <c r="M75" s="213">
        <v>0</v>
      </c>
    </row>
    <row r="76" spans="1:13" x14ac:dyDescent="0.2">
      <c r="A76" s="14" t="s">
        <v>167</v>
      </c>
      <c r="B76" s="24"/>
      <c r="C76" s="24"/>
      <c r="D76" s="24"/>
      <c r="E76" s="24"/>
      <c r="F76" s="36"/>
      <c r="G76" s="36"/>
      <c r="H76" s="73"/>
      <c r="J76" s="23"/>
      <c r="K76" t="s">
        <v>19</v>
      </c>
      <c r="M76" s="213">
        <v>3</v>
      </c>
    </row>
    <row r="77" spans="1:13" x14ac:dyDescent="0.2">
      <c r="A77" s="14" t="s">
        <v>168</v>
      </c>
      <c r="B77" s="16" t="s">
        <v>8</v>
      </c>
      <c r="C77" s="20"/>
      <c r="D77" s="16"/>
      <c r="E77" s="20"/>
      <c r="F77" s="36"/>
      <c r="G77" s="36"/>
      <c r="H77" s="73"/>
      <c r="J77" s="24"/>
      <c r="K77" t="s">
        <v>22</v>
      </c>
      <c r="M77" s="213">
        <v>12</v>
      </c>
    </row>
    <row r="78" spans="1:13" x14ac:dyDescent="0.2">
      <c r="A78" s="14" t="s">
        <v>169</v>
      </c>
      <c r="B78" s="16" t="s">
        <v>8</v>
      </c>
      <c r="C78" s="20"/>
      <c r="D78" s="16"/>
      <c r="E78" s="20"/>
      <c r="F78" s="36"/>
      <c r="G78" s="36"/>
      <c r="H78" s="73"/>
      <c r="J78" s="25"/>
      <c r="K78" t="s">
        <v>23</v>
      </c>
      <c r="M78" s="213">
        <v>0</v>
      </c>
    </row>
    <row r="79" spans="1:13" x14ac:dyDescent="0.2">
      <c r="A79" s="14" t="s">
        <v>170</v>
      </c>
      <c r="B79" s="26"/>
      <c r="C79" s="20"/>
      <c r="D79" s="26"/>
      <c r="E79" s="20"/>
      <c r="F79" s="36"/>
      <c r="G79" s="36"/>
      <c r="H79" s="73"/>
      <c r="J79" s="26"/>
      <c r="K79" t="s">
        <v>17</v>
      </c>
      <c r="M79" s="213">
        <v>6</v>
      </c>
    </row>
    <row r="80" spans="1:13" ht="13.5" thickBot="1" x14ac:dyDescent="0.25">
      <c r="A80" s="27" t="s">
        <v>171</v>
      </c>
      <c r="B80" s="28"/>
      <c r="C80" s="28"/>
      <c r="D80" s="28"/>
      <c r="E80" s="28"/>
      <c r="F80" s="37"/>
      <c r="G80" s="37"/>
      <c r="H80" s="74"/>
    </row>
  </sheetData>
  <pageMargins left="0.7" right="0.7" top="0.75" bottom="0.75" header="0.3" footer="0.3"/>
  <pageSetup paperSize="9" scale="6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1"/>
  <sheetViews>
    <sheetView workbookViewId="0">
      <selection activeCell="Q12" sqref="Q12"/>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 min="14" max="14" width="4.5703125" customWidth="1"/>
  </cols>
  <sheetData>
    <row r="2" spans="1:15" ht="15.75" x14ac:dyDescent="0.25">
      <c r="F2" s="343" t="s">
        <v>219</v>
      </c>
    </row>
    <row r="3" spans="1:15" ht="18" x14ac:dyDescent="0.25">
      <c r="F3" s="342" t="s">
        <v>207</v>
      </c>
    </row>
    <row r="4" spans="1:15" ht="18" x14ac:dyDescent="0.25">
      <c r="F4" s="342" t="s">
        <v>216</v>
      </c>
    </row>
    <row r="7" spans="1:15" x14ac:dyDescent="0.2">
      <c r="A7" s="2">
        <v>2016</v>
      </c>
      <c r="E7" s="4" t="s">
        <v>37</v>
      </c>
    </row>
    <row r="8" spans="1:15" ht="13.5" thickBot="1" x14ac:dyDescent="0.25">
      <c r="B8" s="5" t="s">
        <v>1</v>
      </c>
      <c r="C8" s="5" t="s">
        <v>2</v>
      </c>
      <c r="D8" s="5" t="s">
        <v>3</v>
      </c>
      <c r="E8" s="5" t="s">
        <v>4</v>
      </c>
      <c r="F8" s="5" t="s">
        <v>5</v>
      </c>
      <c r="G8" s="5" t="s">
        <v>7</v>
      </c>
      <c r="H8" s="5" t="s">
        <v>6</v>
      </c>
    </row>
    <row r="9" spans="1:15" ht="13.5" thickBot="1" x14ac:dyDescent="0.25">
      <c r="A9" s="12">
        <v>5</v>
      </c>
      <c r="B9" s="7">
        <v>1</v>
      </c>
      <c r="C9" s="7">
        <v>2</v>
      </c>
      <c r="D9" s="7">
        <v>3</v>
      </c>
      <c r="E9" s="7">
        <v>4</v>
      </c>
      <c r="F9" s="7">
        <v>5</v>
      </c>
      <c r="G9" s="7">
        <v>6</v>
      </c>
      <c r="H9" s="29">
        <v>7</v>
      </c>
      <c r="M9" s="8" t="s">
        <v>26</v>
      </c>
      <c r="O9" s="8" t="s">
        <v>27</v>
      </c>
    </row>
    <row r="10" spans="1:15" x14ac:dyDescent="0.2">
      <c r="A10" s="13"/>
      <c r="B10" s="10"/>
      <c r="C10" s="10"/>
      <c r="D10" s="10"/>
      <c r="E10" s="10"/>
      <c r="F10" s="11"/>
      <c r="G10" s="11"/>
      <c r="H10" s="30"/>
      <c r="M10" s="214">
        <f>SUM(M11:M20)</f>
        <v>105</v>
      </c>
      <c r="O10" s="1">
        <f>SUM(O11:O20)</f>
        <v>435</v>
      </c>
    </row>
    <row r="11" spans="1:15" x14ac:dyDescent="0.2">
      <c r="A11" s="14" t="s">
        <v>9</v>
      </c>
      <c r="B11" s="16" t="s">
        <v>8</v>
      </c>
      <c r="C11" s="16"/>
      <c r="D11" s="16"/>
      <c r="E11" s="16"/>
      <c r="F11" s="16"/>
      <c r="G11" s="16"/>
      <c r="H11" s="31"/>
      <c r="J11" s="16"/>
      <c r="K11" t="s">
        <v>15</v>
      </c>
      <c r="M11" s="213">
        <v>19</v>
      </c>
      <c r="O11">
        <f t="shared" ref="O11:O20" si="0">(M11+M26+M41+M56+M71)</f>
        <v>80</v>
      </c>
    </row>
    <row r="12" spans="1:15" x14ac:dyDescent="0.2">
      <c r="A12" s="14" t="s">
        <v>10</v>
      </c>
      <c r="B12" s="17"/>
      <c r="C12" s="16"/>
      <c r="D12" s="17"/>
      <c r="E12" s="16"/>
      <c r="F12" s="17"/>
      <c r="G12" s="16"/>
      <c r="H12" s="32"/>
      <c r="J12" s="17"/>
      <c r="K12" t="s">
        <v>16</v>
      </c>
      <c r="M12" s="213">
        <v>9</v>
      </c>
      <c r="O12">
        <f t="shared" si="0"/>
        <v>38</v>
      </c>
    </row>
    <row r="13" spans="1:15" x14ac:dyDescent="0.2">
      <c r="A13" s="14" t="s">
        <v>11</v>
      </c>
      <c r="B13" s="17"/>
      <c r="C13" s="17"/>
      <c r="D13" s="17"/>
      <c r="E13" s="17"/>
      <c r="F13" s="17"/>
      <c r="G13" s="17"/>
      <c r="H13" s="32"/>
      <c r="J13" s="18"/>
      <c r="K13" t="s">
        <v>24</v>
      </c>
      <c r="M13" s="213">
        <v>5</v>
      </c>
      <c r="O13">
        <f t="shared" si="0"/>
        <v>20</v>
      </c>
    </row>
    <row r="14" spans="1:15" x14ac:dyDescent="0.2">
      <c r="A14" s="15" t="s">
        <v>12</v>
      </c>
      <c r="B14" s="19"/>
      <c r="C14" s="19"/>
      <c r="D14" s="19"/>
      <c r="E14" s="19"/>
      <c r="F14" s="19"/>
      <c r="G14" s="24"/>
      <c r="H14" s="34"/>
      <c r="J14" s="19"/>
      <c r="K14" t="s">
        <v>21</v>
      </c>
      <c r="M14" s="213">
        <v>15</v>
      </c>
      <c r="O14">
        <f t="shared" si="0"/>
        <v>63</v>
      </c>
    </row>
    <row r="15" spans="1:15" x14ac:dyDescent="0.2">
      <c r="A15" s="14" t="s">
        <v>13</v>
      </c>
      <c r="B15" s="23"/>
      <c r="C15" s="23"/>
      <c r="D15" s="18"/>
      <c r="E15" s="23"/>
      <c r="F15" s="23"/>
      <c r="G15" s="20"/>
      <c r="H15" s="33"/>
      <c r="J15" s="20"/>
      <c r="K15" t="s">
        <v>18</v>
      </c>
      <c r="M15" s="213">
        <v>10</v>
      </c>
      <c r="O15">
        <f t="shared" si="0"/>
        <v>40</v>
      </c>
    </row>
    <row r="16" spans="1:15" x14ac:dyDescent="0.2">
      <c r="A16" s="14" t="s">
        <v>14</v>
      </c>
      <c r="B16" s="16" t="s">
        <v>8</v>
      </c>
      <c r="C16" s="16"/>
      <c r="D16" s="16"/>
      <c r="E16" s="16"/>
      <c r="F16" s="16"/>
      <c r="G16" s="20"/>
      <c r="H16" s="33"/>
      <c r="J16" s="21"/>
      <c r="K16" t="s">
        <v>25</v>
      </c>
      <c r="M16" s="213">
        <v>3</v>
      </c>
      <c r="O16">
        <f t="shared" si="0"/>
        <v>12</v>
      </c>
    </row>
    <row r="17" spans="1:15" x14ac:dyDescent="0.2">
      <c r="A17" s="14" t="s">
        <v>167</v>
      </c>
      <c r="B17" s="24"/>
      <c r="C17" s="24"/>
      <c r="D17" s="24"/>
      <c r="E17" s="24"/>
      <c r="F17" s="24"/>
      <c r="G17" s="24"/>
      <c r="H17" s="34"/>
      <c r="J17" s="23"/>
      <c r="K17" t="s">
        <v>19</v>
      </c>
      <c r="M17" s="213">
        <v>8</v>
      </c>
      <c r="O17">
        <f t="shared" si="0"/>
        <v>33</v>
      </c>
    </row>
    <row r="18" spans="1:15" x14ac:dyDescent="0.2">
      <c r="A18" s="14" t="s">
        <v>168</v>
      </c>
      <c r="B18" s="16" t="s">
        <v>8</v>
      </c>
      <c r="C18" s="20"/>
      <c r="D18" s="16"/>
      <c r="E18" s="20"/>
      <c r="F18" s="25"/>
      <c r="G18" s="22"/>
      <c r="H18" s="215"/>
      <c r="J18" s="24"/>
      <c r="K18" t="s">
        <v>22</v>
      </c>
      <c r="M18" s="213">
        <v>27</v>
      </c>
      <c r="O18">
        <f t="shared" si="0"/>
        <v>111</v>
      </c>
    </row>
    <row r="19" spans="1:15" x14ac:dyDescent="0.2">
      <c r="A19" s="14" t="s">
        <v>169</v>
      </c>
      <c r="B19" s="16" t="s">
        <v>8</v>
      </c>
      <c r="C19" s="20"/>
      <c r="D19" s="16"/>
      <c r="E19" s="20"/>
      <c r="F19" s="25"/>
      <c r="G19" s="22"/>
      <c r="H19" s="32"/>
      <c r="J19" s="25"/>
      <c r="K19" t="s">
        <v>23</v>
      </c>
      <c r="M19" s="213">
        <v>3</v>
      </c>
      <c r="O19">
        <f t="shared" si="0"/>
        <v>12</v>
      </c>
    </row>
    <row r="20" spans="1:15" x14ac:dyDescent="0.2">
      <c r="A20" s="14" t="s">
        <v>170</v>
      </c>
      <c r="B20" s="26"/>
      <c r="C20" s="20"/>
      <c r="D20" s="26"/>
      <c r="E20" s="20"/>
      <c r="F20" s="25"/>
      <c r="G20" s="22"/>
      <c r="H20" s="32"/>
      <c r="J20" s="26"/>
      <c r="K20" t="s">
        <v>17</v>
      </c>
      <c r="M20" s="213">
        <v>6</v>
      </c>
      <c r="O20">
        <f t="shared" si="0"/>
        <v>26</v>
      </c>
    </row>
    <row r="21" spans="1:15" ht="13.5" thickBot="1" x14ac:dyDescent="0.25">
      <c r="A21" s="27" t="s">
        <v>171</v>
      </c>
      <c r="B21" s="28"/>
      <c r="C21" s="28"/>
      <c r="D21" s="28"/>
      <c r="E21" s="28"/>
      <c r="F21" s="216"/>
      <c r="G21" s="216"/>
      <c r="H21" s="35"/>
    </row>
    <row r="22" spans="1:15" x14ac:dyDescent="0.2">
      <c r="A22" s="9"/>
      <c r="B22" s="10"/>
      <c r="C22" s="3"/>
      <c r="D22" s="3"/>
      <c r="E22" s="3"/>
      <c r="F22" s="3"/>
      <c r="G22" s="3"/>
      <c r="H22" s="3"/>
    </row>
    <row r="23" spans="1:15" ht="13.5" thickBot="1" x14ac:dyDescent="0.25">
      <c r="B23" s="5" t="s">
        <v>1</v>
      </c>
      <c r="C23" s="5" t="s">
        <v>2</v>
      </c>
      <c r="D23" s="5" t="s">
        <v>3</v>
      </c>
      <c r="E23" s="5" t="s">
        <v>4</v>
      </c>
      <c r="F23" s="5" t="s">
        <v>5</v>
      </c>
      <c r="G23" s="5" t="s">
        <v>7</v>
      </c>
      <c r="H23" s="5" t="s">
        <v>6</v>
      </c>
    </row>
    <row r="24" spans="1:15" ht="13.5" thickBot="1" x14ac:dyDescent="0.25">
      <c r="A24" s="12">
        <v>6</v>
      </c>
      <c r="B24" s="7">
        <v>8</v>
      </c>
      <c r="C24" s="7">
        <v>9</v>
      </c>
      <c r="D24" s="7">
        <v>10</v>
      </c>
      <c r="E24" s="7">
        <v>11</v>
      </c>
      <c r="F24" s="7">
        <v>12</v>
      </c>
      <c r="G24" s="7">
        <v>13</v>
      </c>
      <c r="H24" s="29">
        <v>14</v>
      </c>
      <c r="M24" s="8" t="s">
        <v>20</v>
      </c>
    </row>
    <row r="25" spans="1:15" x14ac:dyDescent="0.2">
      <c r="A25" s="13"/>
      <c r="B25" s="10"/>
      <c r="C25" s="10"/>
      <c r="D25" s="10"/>
      <c r="E25" s="10"/>
      <c r="F25" s="11"/>
      <c r="G25" s="11"/>
      <c r="H25" s="30"/>
      <c r="M25" s="214">
        <f>SUM(M26:M35)</f>
        <v>105</v>
      </c>
    </row>
    <row r="26" spans="1:15" x14ac:dyDescent="0.2">
      <c r="A26" s="14" t="s">
        <v>9</v>
      </c>
      <c r="B26" s="16" t="s">
        <v>8</v>
      </c>
      <c r="C26" s="16"/>
      <c r="D26" s="16"/>
      <c r="E26" s="16"/>
      <c r="F26" s="16"/>
      <c r="G26" s="16"/>
      <c r="H26" s="31"/>
      <c r="J26" s="16"/>
      <c r="K26" t="s">
        <v>15</v>
      </c>
      <c r="M26" s="213">
        <v>19</v>
      </c>
    </row>
    <row r="27" spans="1:15" x14ac:dyDescent="0.2">
      <c r="A27" s="14" t="s">
        <v>10</v>
      </c>
      <c r="B27" s="17"/>
      <c r="C27" s="16"/>
      <c r="D27" s="17"/>
      <c r="E27" s="16"/>
      <c r="F27" s="17"/>
      <c r="G27" s="16"/>
      <c r="H27" s="32"/>
      <c r="J27" s="17"/>
      <c r="K27" t="s">
        <v>16</v>
      </c>
      <c r="M27" s="213">
        <v>9</v>
      </c>
    </row>
    <row r="28" spans="1:15" x14ac:dyDescent="0.2">
      <c r="A28" s="14" t="s">
        <v>11</v>
      </c>
      <c r="B28" s="17"/>
      <c r="C28" s="17"/>
      <c r="D28" s="17"/>
      <c r="E28" s="17"/>
      <c r="F28" s="17"/>
      <c r="G28" s="17"/>
      <c r="H28" s="32"/>
      <c r="J28" s="18"/>
      <c r="K28" t="s">
        <v>24</v>
      </c>
      <c r="M28" s="213">
        <v>5</v>
      </c>
    </row>
    <row r="29" spans="1:15" x14ac:dyDescent="0.2">
      <c r="A29" s="15" t="s">
        <v>12</v>
      </c>
      <c r="B29" s="19"/>
      <c r="C29" s="19"/>
      <c r="D29" s="19"/>
      <c r="E29" s="19"/>
      <c r="F29" s="19"/>
      <c r="G29" s="24"/>
      <c r="H29" s="34"/>
      <c r="J29" s="19"/>
      <c r="K29" t="s">
        <v>21</v>
      </c>
      <c r="M29" s="213">
        <v>15</v>
      </c>
    </row>
    <row r="30" spans="1:15" x14ac:dyDescent="0.2">
      <c r="A30" s="14" t="s">
        <v>13</v>
      </c>
      <c r="B30" s="23"/>
      <c r="C30" s="23"/>
      <c r="D30" s="18"/>
      <c r="E30" s="23"/>
      <c r="F30" s="23"/>
      <c r="G30" s="20"/>
      <c r="H30" s="33"/>
      <c r="J30" s="20"/>
      <c r="K30" t="s">
        <v>18</v>
      </c>
      <c r="M30" s="213">
        <v>10</v>
      </c>
    </row>
    <row r="31" spans="1:15" x14ac:dyDescent="0.2">
      <c r="A31" s="14" t="s">
        <v>14</v>
      </c>
      <c r="B31" s="16" t="s">
        <v>8</v>
      </c>
      <c r="C31" s="16"/>
      <c r="D31" s="16"/>
      <c r="E31" s="16"/>
      <c r="F31" s="16"/>
      <c r="G31" s="20"/>
      <c r="H31" s="33"/>
      <c r="J31" s="21"/>
      <c r="K31" t="s">
        <v>25</v>
      </c>
      <c r="M31" s="213">
        <v>3</v>
      </c>
    </row>
    <row r="32" spans="1:15" x14ac:dyDescent="0.2">
      <c r="A32" s="14" t="s">
        <v>167</v>
      </c>
      <c r="B32" s="24"/>
      <c r="C32" s="24"/>
      <c r="D32" s="24"/>
      <c r="E32" s="24"/>
      <c r="F32" s="24"/>
      <c r="G32" s="24"/>
      <c r="H32" s="34"/>
      <c r="J32" s="23"/>
      <c r="K32" t="s">
        <v>19</v>
      </c>
      <c r="M32" s="213">
        <v>8</v>
      </c>
    </row>
    <row r="33" spans="1:13" x14ac:dyDescent="0.2">
      <c r="A33" s="14" t="s">
        <v>168</v>
      </c>
      <c r="B33" s="16" t="s">
        <v>8</v>
      </c>
      <c r="C33" s="20"/>
      <c r="D33" s="16"/>
      <c r="E33" s="20"/>
      <c r="F33" s="25"/>
      <c r="G33" s="22"/>
      <c r="H33" s="215"/>
      <c r="J33" s="24"/>
      <c r="K33" t="s">
        <v>22</v>
      </c>
      <c r="M33" s="213">
        <v>27</v>
      </c>
    </row>
    <row r="34" spans="1:13" x14ac:dyDescent="0.2">
      <c r="A34" s="14" t="s">
        <v>169</v>
      </c>
      <c r="B34" s="16" t="s">
        <v>8</v>
      </c>
      <c r="C34" s="20"/>
      <c r="D34" s="16"/>
      <c r="E34" s="20"/>
      <c r="F34" s="25"/>
      <c r="G34" s="22"/>
      <c r="H34" s="32"/>
      <c r="J34" s="25"/>
      <c r="K34" t="s">
        <v>23</v>
      </c>
      <c r="M34" s="213">
        <v>3</v>
      </c>
    </row>
    <row r="35" spans="1:13" x14ac:dyDescent="0.2">
      <c r="A35" s="14" t="s">
        <v>170</v>
      </c>
      <c r="B35" s="26"/>
      <c r="C35" s="20"/>
      <c r="D35" s="26"/>
      <c r="E35" s="20"/>
      <c r="F35" s="25"/>
      <c r="G35" s="22"/>
      <c r="H35" s="32"/>
      <c r="J35" s="26"/>
      <c r="K35" t="s">
        <v>17</v>
      </c>
      <c r="M35" s="213">
        <v>6</v>
      </c>
    </row>
    <row r="36" spans="1:13" ht="13.5" thickBot="1" x14ac:dyDescent="0.25">
      <c r="A36" s="27" t="s">
        <v>171</v>
      </c>
      <c r="B36" s="28"/>
      <c r="C36" s="28"/>
      <c r="D36" s="28"/>
      <c r="E36" s="28"/>
      <c r="F36" s="216"/>
      <c r="G36" s="216"/>
      <c r="H36" s="35"/>
    </row>
    <row r="38" spans="1:13" ht="13.5" thickBot="1" x14ac:dyDescent="0.25">
      <c r="B38" s="5" t="s">
        <v>1</v>
      </c>
      <c r="C38" s="5" t="s">
        <v>2</v>
      </c>
      <c r="D38" s="5" t="s">
        <v>3</v>
      </c>
      <c r="E38" s="5" t="s">
        <v>4</v>
      </c>
      <c r="F38" s="5" t="s">
        <v>5</v>
      </c>
      <c r="G38" s="5" t="s">
        <v>7</v>
      </c>
      <c r="H38" s="5" t="s">
        <v>6</v>
      </c>
    </row>
    <row r="39" spans="1:13" ht="13.5" thickBot="1" x14ac:dyDescent="0.25">
      <c r="A39" s="12">
        <v>7</v>
      </c>
      <c r="B39" s="7">
        <v>15</v>
      </c>
      <c r="C39" s="7">
        <v>16</v>
      </c>
      <c r="D39" s="7">
        <v>17</v>
      </c>
      <c r="E39" s="7">
        <v>18</v>
      </c>
      <c r="F39" s="7">
        <v>19</v>
      </c>
      <c r="G39" s="7">
        <v>20</v>
      </c>
      <c r="H39" s="29">
        <v>21</v>
      </c>
      <c r="M39" s="8" t="s">
        <v>20</v>
      </c>
    </row>
    <row r="40" spans="1:13" x14ac:dyDescent="0.2">
      <c r="A40" s="13"/>
      <c r="B40" s="10"/>
      <c r="C40" s="10"/>
      <c r="D40" s="10"/>
      <c r="E40" s="10"/>
      <c r="F40" s="11"/>
      <c r="G40" s="11"/>
      <c r="H40" s="30"/>
      <c r="M40" s="214">
        <f>SUM(M41:M50)</f>
        <v>105</v>
      </c>
    </row>
    <row r="41" spans="1:13" x14ac:dyDescent="0.2">
      <c r="A41" s="14" t="s">
        <v>9</v>
      </c>
      <c r="B41" s="16" t="s">
        <v>8</v>
      </c>
      <c r="C41" s="16"/>
      <c r="D41" s="16"/>
      <c r="E41" s="16"/>
      <c r="F41" s="16"/>
      <c r="G41" s="16"/>
      <c r="H41" s="31"/>
      <c r="J41" s="16"/>
      <c r="K41" t="s">
        <v>15</v>
      </c>
      <c r="M41" s="213">
        <v>19</v>
      </c>
    </row>
    <row r="42" spans="1:13" x14ac:dyDescent="0.2">
      <c r="A42" s="14" t="s">
        <v>10</v>
      </c>
      <c r="B42" s="17"/>
      <c r="C42" s="16"/>
      <c r="D42" s="17"/>
      <c r="E42" s="16"/>
      <c r="F42" s="17"/>
      <c r="G42" s="16"/>
      <c r="H42" s="32"/>
      <c r="J42" s="17"/>
      <c r="K42" t="s">
        <v>16</v>
      </c>
      <c r="M42" s="213">
        <v>9</v>
      </c>
    </row>
    <row r="43" spans="1:13" x14ac:dyDescent="0.2">
      <c r="A43" s="14" t="s">
        <v>11</v>
      </c>
      <c r="B43" s="17"/>
      <c r="C43" s="17"/>
      <c r="D43" s="17"/>
      <c r="E43" s="17"/>
      <c r="F43" s="17"/>
      <c r="G43" s="17"/>
      <c r="H43" s="32"/>
      <c r="J43" s="18"/>
      <c r="K43" t="s">
        <v>24</v>
      </c>
      <c r="M43" s="213">
        <v>5</v>
      </c>
    </row>
    <row r="44" spans="1:13" x14ac:dyDescent="0.2">
      <c r="A44" s="15" t="s">
        <v>12</v>
      </c>
      <c r="B44" s="19"/>
      <c r="C44" s="19"/>
      <c r="D44" s="19"/>
      <c r="E44" s="19"/>
      <c r="F44" s="19"/>
      <c r="G44" s="24"/>
      <c r="H44" s="34"/>
      <c r="J44" s="19"/>
      <c r="K44" t="s">
        <v>21</v>
      </c>
      <c r="M44" s="213">
        <v>15</v>
      </c>
    </row>
    <row r="45" spans="1:13" x14ac:dyDescent="0.2">
      <c r="A45" s="14" t="s">
        <v>13</v>
      </c>
      <c r="B45" s="23"/>
      <c r="C45" s="23"/>
      <c r="D45" s="18"/>
      <c r="E45" s="23"/>
      <c r="F45" s="23"/>
      <c r="G45" s="20"/>
      <c r="H45" s="33"/>
      <c r="J45" s="20"/>
      <c r="K45" t="s">
        <v>18</v>
      </c>
      <c r="M45" s="213">
        <v>10</v>
      </c>
    </row>
    <row r="46" spans="1:13" x14ac:dyDescent="0.2">
      <c r="A46" s="14" t="s">
        <v>14</v>
      </c>
      <c r="B46" s="16" t="s">
        <v>8</v>
      </c>
      <c r="C46" s="16"/>
      <c r="D46" s="16"/>
      <c r="E46" s="16"/>
      <c r="F46" s="16"/>
      <c r="G46" s="20"/>
      <c r="H46" s="33"/>
      <c r="J46" s="21"/>
      <c r="K46" t="s">
        <v>25</v>
      </c>
      <c r="M46" s="213">
        <v>3</v>
      </c>
    </row>
    <row r="47" spans="1:13" x14ac:dyDescent="0.2">
      <c r="A47" s="14" t="s">
        <v>167</v>
      </c>
      <c r="B47" s="24"/>
      <c r="C47" s="24"/>
      <c r="D47" s="24"/>
      <c r="E47" s="24"/>
      <c r="F47" s="24"/>
      <c r="G47" s="24"/>
      <c r="H47" s="34"/>
      <c r="J47" s="23"/>
      <c r="K47" t="s">
        <v>19</v>
      </c>
      <c r="M47" s="213">
        <v>8</v>
      </c>
    </row>
    <row r="48" spans="1:13" x14ac:dyDescent="0.2">
      <c r="A48" s="14" t="s">
        <v>168</v>
      </c>
      <c r="B48" s="16" t="s">
        <v>8</v>
      </c>
      <c r="C48" s="20"/>
      <c r="D48" s="16"/>
      <c r="E48" s="20"/>
      <c r="F48" s="25"/>
      <c r="G48" s="22"/>
      <c r="H48" s="215"/>
      <c r="J48" s="24"/>
      <c r="K48" t="s">
        <v>22</v>
      </c>
      <c r="M48" s="213">
        <v>27</v>
      </c>
    </row>
    <row r="49" spans="1:13" x14ac:dyDescent="0.2">
      <c r="A49" s="14" t="s">
        <v>169</v>
      </c>
      <c r="B49" s="16" t="s">
        <v>8</v>
      </c>
      <c r="C49" s="20"/>
      <c r="D49" s="16"/>
      <c r="E49" s="20"/>
      <c r="F49" s="25"/>
      <c r="G49" s="22"/>
      <c r="H49" s="32"/>
      <c r="J49" s="25"/>
      <c r="K49" t="s">
        <v>23</v>
      </c>
      <c r="M49" s="213">
        <v>3</v>
      </c>
    </row>
    <row r="50" spans="1:13" x14ac:dyDescent="0.2">
      <c r="A50" s="14" t="s">
        <v>170</v>
      </c>
      <c r="B50" s="26"/>
      <c r="C50" s="20"/>
      <c r="D50" s="26"/>
      <c r="E50" s="20"/>
      <c r="F50" s="25"/>
      <c r="G50" s="22"/>
      <c r="H50" s="32"/>
      <c r="J50" s="26"/>
      <c r="K50" t="s">
        <v>17</v>
      </c>
      <c r="M50" s="213">
        <v>6</v>
      </c>
    </row>
    <row r="51" spans="1:13" ht="13.5" thickBot="1" x14ac:dyDescent="0.25">
      <c r="A51" s="27" t="s">
        <v>171</v>
      </c>
      <c r="B51" s="28"/>
      <c r="C51" s="28"/>
      <c r="D51" s="28"/>
      <c r="E51" s="28"/>
      <c r="F51" s="216"/>
      <c r="G51" s="216"/>
      <c r="H51" s="35"/>
    </row>
    <row r="53" spans="1:13" ht="13.5" thickBot="1" x14ac:dyDescent="0.25">
      <c r="B53" s="5" t="s">
        <v>1</v>
      </c>
      <c r="C53" s="5" t="s">
        <v>2</v>
      </c>
      <c r="D53" s="5" t="s">
        <v>3</v>
      </c>
      <c r="E53" s="5" t="s">
        <v>4</v>
      </c>
      <c r="F53" s="5" t="s">
        <v>5</v>
      </c>
      <c r="G53" s="5" t="s">
        <v>7</v>
      </c>
      <c r="H53" s="5" t="s">
        <v>6</v>
      </c>
    </row>
    <row r="54" spans="1:13" ht="13.5" thickBot="1" x14ac:dyDescent="0.25">
      <c r="A54" s="12">
        <v>8</v>
      </c>
      <c r="B54" s="7">
        <v>22</v>
      </c>
      <c r="C54" s="7">
        <v>23</v>
      </c>
      <c r="D54" s="7">
        <v>24</v>
      </c>
      <c r="E54" s="7">
        <v>25</v>
      </c>
      <c r="F54" s="7">
        <v>26</v>
      </c>
      <c r="G54" s="7">
        <v>27</v>
      </c>
      <c r="H54" s="29">
        <v>28</v>
      </c>
      <c r="M54" s="8" t="s">
        <v>20</v>
      </c>
    </row>
    <row r="55" spans="1:13" x14ac:dyDescent="0.2">
      <c r="A55" s="13"/>
      <c r="B55" s="10"/>
      <c r="C55" s="10"/>
      <c r="D55" s="10"/>
      <c r="E55" s="10"/>
      <c r="F55" s="11"/>
      <c r="G55" s="11"/>
      <c r="H55" s="30"/>
      <c r="M55" s="214">
        <f>SUM(M56:M65)</f>
        <v>105</v>
      </c>
    </row>
    <row r="56" spans="1:13" x14ac:dyDescent="0.2">
      <c r="A56" s="14" t="s">
        <v>9</v>
      </c>
      <c r="B56" s="16" t="s">
        <v>8</v>
      </c>
      <c r="C56" s="16"/>
      <c r="D56" s="16"/>
      <c r="E56" s="16"/>
      <c r="F56" s="16"/>
      <c r="G56" s="16"/>
      <c r="H56" s="31"/>
      <c r="J56" s="16"/>
      <c r="K56" t="s">
        <v>15</v>
      </c>
      <c r="M56" s="213">
        <v>19</v>
      </c>
    </row>
    <row r="57" spans="1:13" x14ac:dyDescent="0.2">
      <c r="A57" s="14" t="s">
        <v>10</v>
      </c>
      <c r="B57" s="17"/>
      <c r="C57" s="16"/>
      <c r="D57" s="17"/>
      <c r="E57" s="16"/>
      <c r="F57" s="17"/>
      <c r="G57" s="16"/>
      <c r="H57" s="32"/>
      <c r="J57" s="17"/>
      <c r="K57" t="s">
        <v>16</v>
      </c>
      <c r="M57" s="213">
        <v>9</v>
      </c>
    </row>
    <row r="58" spans="1:13" x14ac:dyDescent="0.2">
      <c r="A58" s="14" t="s">
        <v>11</v>
      </c>
      <c r="B58" s="17"/>
      <c r="C58" s="17"/>
      <c r="D58" s="17"/>
      <c r="E58" s="17"/>
      <c r="F58" s="17"/>
      <c r="G58" s="17"/>
      <c r="H58" s="32"/>
      <c r="J58" s="18"/>
      <c r="K58" t="s">
        <v>24</v>
      </c>
      <c r="M58" s="213">
        <v>5</v>
      </c>
    </row>
    <row r="59" spans="1:13" x14ac:dyDescent="0.2">
      <c r="A59" s="15" t="s">
        <v>12</v>
      </c>
      <c r="B59" s="19"/>
      <c r="C59" s="19"/>
      <c r="D59" s="19"/>
      <c r="E59" s="19"/>
      <c r="F59" s="19"/>
      <c r="G59" s="24"/>
      <c r="H59" s="34"/>
      <c r="J59" s="19"/>
      <c r="K59" t="s">
        <v>21</v>
      </c>
      <c r="M59" s="213">
        <v>15</v>
      </c>
    </row>
    <row r="60" spans="1:13" x14ac:dyDescent="0.2">
      <c r="A60" s="14" t="s">
        <v>13</v>
      </c>
      <c r="B60" s="23"/>
      <c r="C60" s="23"/>
      <c r="D60" s="18"/>
      <c r="E60" s="23"/>
      <c r="F60" s="23"/>
      <c r="G60" s="20"/>
      <c r="H60" s="33"/>
      <c r="J60" s="20"/>
      <c r="K60" t="s">
        <v>18</v>
      </c>
      <c r="M60" s="213">
        <v>10</v>
      </c>
    </row>
    <row r="61" spans="1:13" x14ac:dyDescent="0.2">
      <c r="A61" s="14" t="s">
        <v>14</v>
      </c>
      <c r="B61" s="16" t="s">
        <v>8</v>
      </c>
      <c r="C61" s="16"/>
      <c r="D61" s="16"/>
      <c r="E61" s="16"/>
      <c r="F61" s="16"/>
      <c r="G61" s="20"/>
      <c r="H61" s="33"/>
      <c r="J61" s="21"/>
      <c r="K61" t="s">
        <v>25</v>
      </c>
      <c r="M61" s="213">
        <v>3</v>
      </c>
    </row>
    <row r="62" spans="1:13" x14ac:dyDescent="0.2">
      <c r="A62" s="14" t="s">
        <v>167</v>
      </c>
      <c r="B62" s="24"/>
      <c r="C62" s="24"/>
      <c r="D62" s="24"/>
      <c r="E62" s="24"/>
      <c r="F62" s="24"/>
      <c r="G62" s="24"/>
      <c r="H62" s="34"/>
      <c r="J62" s="23"/>
      <c r="K62" t="s">
        <v>19</v>
      </c>
      <c r="M62" s="213">
        <v>8</v>
      </c>
    </row>
    <row r="63" spans="1:13" x14ac:dyDescent="0.2">
      <c r="A63" s="14" t="s">
        <v>168</v>
      </c>
      <c r="B63" s="16" t="s">
        <v>8</v>
      </c>
      <c r="C63" s="20"/>
      <c r="D63" s="16"/>
      <c r="E63" s="20"/>
      <c r="F63" s="25"/>
      <c r="G63" s="22"/>
      <c r="H63" s="215"/>
      <c r="J63" s="24"/>
      <c r="K63" t="s">
        <v>22</v>
      </c>
      <c r="M63" s="213">
        <v>27</v>
      </c>
    </row>
    <row r="64" spans="1:13" x14ac:dyDescent="0.2">
      <c r="A64" s="14" t="s">
        <v>169</v>
      </c>
      <c r="B64" s="16" t="s">
        <v>8</v>
      </c>
      <c r="C64" s="20"/>
      <c r="D64" s="16"/>
      <c r="E64" s="20"/>
      <c r="F64" s="25"/>
      <c r="G64" s="22"/>
      <c r="H64" s="32"/>
      <c r="J64" s="25"/>
      <c r="K64" t="s">
        <v>23</v>
      </c>
      <c r="M64" s="213">
        <v>3</v>
      </c>
    </row>
    <row r="65" spans="1:13" x14ac:dyDescent="0.2">
      <c r="A65" s="14" t="s">
        <v>170</v>
      </c>
      <c r="B65" s="26"/>
      <c r="C65" s="20"/>
      <c r="D65" s="26"/>
      <c r="E65" s="20"/>
      <c r="F65" s="25"/>
      <c r="G65" s="22"/>
      <c r="H65" s="32"/>
      <c r="J65" s="26"/>
      <c r="K65" t="s">
        <v>17</v>
      </c>
      <c r="M65" s="213">
        <v>6</v>
      </c>
    </row>
    <row r="66" spans="1:13" ht="13.5" thickBot="1" x14ac:dyDescent="0.25">
      <c r="A66" s="27" t="s">
        <v>171</v>
      </c>
      <c r="B66" s="28"/>
      <c r="C66" s="28"/>
      <c r="D66" s="28"/>
      <c r="E66" s="28"/>
      <c r="F66" s="216"/>
      <c r="G66" s="216"/>
      <c r="H66" s="35"/>
    </row>
    <row r="68" spans="1:13" ht="13.5" thickBot="1" x14ac:dyDescent="0.25">
      <c r="B68" s="5" t="s">
        <v>1</v>
      </c>
      <c r="C68" s="5" t="s">
        <v>2</v>
      </c>
      <c r="D68" s="5" t="s">
        <v>3</v>
      </c>
      <c r="E68" s="5" t="s">
        <v>4</v>
      </c>
      <c r="F68" s="5" t="s">
        <v>5</v>
      </c>
      <c r="G68" s="5" t="s">
        <v>7</v>
      </c>
      <c r="H68" s="5" t="s">
        <v>6</v>
      </c>
    </row>
    <row r="69" spans="1:13" ht="13.5" thickBot="1" x14ac:dyDescent="0.25">
      <c r="A69" s="12">
        <v>9</v>
      </c>
      <c r="B69" s="7">
        <v>29</v>
      </c>
      <c r="C69" s="7" t="s">
        <v>8</v>
      </c>
      <c r="D69" s="7" t="s">
        <v>8</v>
      </c>
      <c r="E69" s="7" t="s">
        <v>8</v>
      </c>
      <c r="F69" s="7" t="s">
        <v>8</v>
      </c>
      <c r="G69" s="7" t="s">
        <v>8</v>
      </c>
      <c r="H69" s="29" t="s">
        <v>8</v>
      </c>
      <c r="M69" s="8" t="s">
        <v>20</v>
      </c>
    </row>
    <row r="70" spans="1:13" x14ac:dyDescent="0.2">
      <c r="A70" s="13"/>
      <c r="B70" s="10"/>
      <c r="C70" s="10"/>
      <c r="D70" s="10"/>
      <c r="E70" s="10"/>
      <c r="F70" s="11"/>
      <c r="G70" s="11"/>
      <c r="H70" s="30"/>
      <c r="M70" s="214">
        <f>SUM(M71:M80)</f>
        <v>15</v>
      </c>
    </row>
    <row r="71" spans="1:13" x14ac:dyDescent="0.2">
      <c r="A71" s="14" t="s">
        <v>9</v>
      </c>
      <c r="B71" s="16" t="s">
        <v>8</v>
      </c>
      <c r="C71" s="36"/>
      <c r="D71" s="36"/>
      <c r="E71" s="36"/>
      <c r="F71" s="36"/>
      <c r="G71" s="36"/>
      <c r="H71" s="73"/>
      <c r="J71" s="16"/>
      <c r="K71" t="s">
        <v>15</v>
      </c>
      <c r="M71" s="213">
        <v>4</v>
      </c>
    </row>
    <row r="72" spans="1:13" x14ac:dyDescent="0.2">
      <c r="A72" s="14" t="s">
        <v>10</v>
      </c>
      <c r="B72" s="17"/>
      <c r="C72" s="36"/>
      <c r="D72" s="36"/>
      <c r="E72" s="36"/>
      <c r="F72" s="36"/>
      <c r="G72" s="36"/>
      <c r="H72" s="73"/>
      <c r="J72" s="17"/>
      <c r="K72" t="s">
        <v>16</v>
      </c>
      <c r="M72" s="213">
        <v>2</v>
      </c>
    </row>
    <row r="73" spans="1:13" x14ac:dyDescent="0.2">
      <c r="A73" s="14" t="s">
        <v>11</v>
      </c>
      <c r="B73" s="17"/>
      <c r="C73" s="36"/>
      <c r="D73" s="36"/>
      <c r="E73" s="36"/>
      <c r="F73" s="36"/>
      <c r="G73" s="36"/>
      <c r="H73" s="73"/>
      <c r="J73" s="18"/>
      <c r="K73" t="s">
        <v>24</v>
      </c>
      <c r="M73" s="213">
        <v>0</v>
      </c>
    </row>
    <row r="74" spans="1:13" x14ac:dyDescent="0.2">
      <c r="A74" s="15" t="s">
        <v>12</v>
      </c>
      <c r="B74" s="19"/>
      <c r="C74" s="36"/>
      <c r="D74" s="36"/>
      <c r="E74" s="36"/>
      <c r="F74" s="36"/>
      <c r="G74" s="36"/>
      <c r="H74" s="73"/>
      <c r="J74" s="19"/>
      <c r="K74" t="s">
        <v>21</v>
      </c>
      <c r="M74" s="213">
        <v>3</v>
      </c>
    </row>
    <row r="75" spans="1:13" x14ac:dyDescent="0.2">
      <c r="A75" s="14" t="s">
        <v>13</v>
      </c>
      <c r="B75" s="23"/>
      <c r="C75" s="36"/>
      <c r="D75" s="36"/>
      <c r="E75" s="36"/>
      <c r="F75" s="36"/>
      <c r="G75" s="36"/>
      <c r="H75" s="73"/>
      <c r="J75" s="20"/>
      <c r="K75" t="s">
        <v>18</v>
      </c>
      <c r="M75" s="213">
        <v>0</v>
      </c>
    </row>
    <row r="76" spans="1:13" x14ac:dyDescent="0.2">
      <c r="A76" s="14" t="s">
        <v>14</v>
      </c>
      <c r="B76" s="16" t="s">
        <v>8</v>
      </c>
      <c r="C76" s="36"/>
      <c r="D76" s="36"/>
      <c r="E76" s="36"/>
      <c r="F76" s="36"/>
      <c r="G76" s="36"/>
      <c r="H76" s="73"/>
      <c r="J76" s="21"/>
      <c r="K76" t="s">
        <v>25</v>
      </c>
      <c r="M76" s="213">
        <v>0</v>
      </c>
    </row>
    <row r="77" spans="1:13" x14ac:dyDescent="0.2">
      <c r="A77" s="14" t="s">
        <v>167</v>
      </c>
      <c r="B77" s="24"/>
      <c r="C77" s="36"/>
      <c r="D77" s="36"/>
      <c r="E77" s="36"/>
      <c r="F77" s="36"/>
      <c r="G77" s="36"/>
      <c r="H77" s="73"/>
      <c r="J77" s="23"/>
      <c r="K77" t="s">
        <v>19</v>
      </c>
      <c r="M77" s="213">
        <v>1</v>
      </c>
    </row>
    <row r="78" spans="1:13" x14ac:dyDescent="0.2">
      <c r="A78" s="14" t="s">
        <v>168</v>
      </c>
      <c r="B78" s="16" t="s">
        <v>8</v>
      </c>
      <c r="C78" s="36"/>
      <c r="D78" s="36"/>
      <c r="E78" s="36"/>
      <c r="F78" s="36"/>
      <c r="G78" s="36"/>
      <c r="H78" s="73"/>
      <c r="J78" s="24"/>
      <c r="K78" t="s">
        <v>22</v>
      </c>
      <c r="M78" s="213">
        <v>3</v>
      </c>
    </row>
    <row r="79" spans="1:13" x14ac:dyDescent="0.2">
      <c r="A79" s="14" t="s">
        <v>169</v>
      </c>
      <c r="B79" s="16" t="s">
        <v>8</v>
      </c>
      <c r="C79" s="36"/>
      <c r="D79" s="36"/>
      <c r="E79" s="36"/>
      <c r="F79" s="36"/>
      <c r="G79" s="36"/>
      <c r="H79" s="73"/>
      <c r="J79" s="25"/>
      <c r="K79" t="s">
        <v>23</v>
      </c>
      <c r="M79" s="213">
        <v>0</v>
      </c>
    </row>
    <row r="80" spans="1:13" x14ac:dyDescent="0.2">
      <c r="A80" s="14" t="s">
        <v>170</v>
      </c>
      <c r="B80" s="26"/>
      <c r="C80" s="36"/>
      <c r="D80" s="36"/>
      <c r="E80" s="36"/>
      <c r="F80" s="36"/>
      <c r="G80" s="36"/>
      <c r="H80" s="73"/>
      <c r="J80" s="26"/>
      <c r="K80" t="s">
        <v>17</v>
      </c>
      <c r="M80" s="213">
        <v>2</v>
      </c>
    </row>
    <row r="81" spans="1:8" ht="13.5" thickBot="1" x14ac:dyDescent="0.25">
      <c r="A81" s="27" t="s">
        <v>171</v>
      </c>
      <c r="B81" s="28"/>
      <c r="C81" s="37"/>
      <c r="D81" s="37"/>
      <c r="E81" s="37"/>
      <c r="F81" s="37"/>
      <c r="G81" s="37"/>
      <c r="H81" s="74"/>
    </row>
  </sheetData>
  <pageMargins left="0.7" right="0.7" top="0.75" bottom="0.75" header="0.3" footer="0.3"/>
  <pageSetup paperSize="9" scale="6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0"/>
  <sheetViews>
    <sheetView workbookViewId="0">
      <selection activeCell="F2" sqref="F2:F4"/>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9" max="9" width="3.85546875" customWidth="1"/>
    <col min="12" max="12" width="10.85546875" customWidth="1"/>
    <col min="13" max="13" width="7.42578125" customWidth="1"/>
    <col min="14" max="14" width="7.85546875" customWidth="1"/>
  </cols>
  <sheetData>
    <row r="2" spans="1:15" ht="15.75" x14ac:dyDescent="0.25">
      <c r="F2" s="343" t="s">
        <v>215</v>
      </c>
    </row>
    <row r="3" spans="1:15" ht="18" x14ac:dyDescent="0.25">
      <c r="F3" s="342" t="s">
        <v>207</v>
      </c>
    </row>
    <row r="4" spans="1:15" ht="18" x14ac:dyDescent="0.25">
      <c r="F4" s="342" t="s">
        <v>216</v>
      </c>
    </row>
    <row r="6" spans="1:15" x14ac:dyDescent="0.2">
      <c r="A6" s="2">
        <v>2016</v>
      </c>
      <c r="E6" s="4" t="s">
        <v>0</v>
      </c>
    </row>
    <row r="7" spans="1:15" ht="13.5" thickBot="1" x14ac:dyDescent="0.25">
      <c r="B7" s="5" t="s">
        <v>1</v>
      </c>
      <c r="C7" s="5" t="s">
        <v>2</v>
      </c>
      <c r="D7" s="5" t="s">
        <v>3</v>
      </c>
      <c r="E7" s="5" t="s">
        <v>4</v>
      </c>
      <c r="F7" s="5" t="s">
        <v>5</v>
      </c>
      <c r="G7" s="5" t="s">
        <v>7</v>
      </c>
      <c r="H7" s="5" t="s">
        <v>6</v>
      </c>
    </row>
    <row r="8" spans="1:15" ht="13.5" thickBot="1" x14ac:dyDescent="0.25">
      <c r="A8" s="12">
        <v>0</v>
      </c>
      <c r="B8" s="6"/>
      <c r="C8" s="6"/>
      <c r="D8" s="6"/>
      <c r="E8" s="6"/>
      <c r="F8" s="7">
        <v>1</v>
      </c>
      <c r="G8" s="7">
        <v>2</v>
      </c>
      <c r="H8" s="29">
        <v>3</v>
      </c>
      <c r="M8" s="8" t="s">
        <v>217</v>
      </c>
      <c r="O8" s="8" t="s">
        <v>218</v>
      </c>
    </row>
    <row r="9" spans="1:15" x14ac:dyDescent="0.2">
      <c r="A9" s="13"/>
      <c r="B9" s="10"/>
      <c r="C9" s="10"/>
      <c r="D9" s="10"/>
      <c r="E9" s="10"/>
      <c r="F9" s="11"/>
      <c r="G9" s="11"/>
      <c r="H9" s="30"/>
      <c r="M9" s="214">
        <f>SUM(M10:M19)</f>
        <v>45</v>
      </c>
      <c r="N9" s="213"/>
      <c r="O9" s="214">
        <f>SUM(O10:O19)</f>
        <v>465</v>
      </c>
    </row>
    <row r="10" spans="1:15" x14ac:dyDescent="0.2">
      <c r="A10" s="14" t="s">
        <v>9</v>
      </c>
      <c r="B10" s="36" t="s">
        <v>8</v>
      </c>
      <c r="C10" s="36"/>
      <c r="D10" s="36"/>
      <c r="E10" s="36"/>
      <c r="F10" s="16"/>
      <c r="G10" s="16"/>
      <c r="H10" s="31"/>
      <c r="J10" s="16"/>
      <c r="K10" t="s">
        <v>15</v>
      </c>
      <c r="M10" s="213">
        <v>5</v>
      </c>
      <c r="N10" s="213"/>
      <c r="O10" s="213">
        <f>(M10+M25+M40+M55+M70)</f>
        <v>81</v>
      </c>
    </row>
    <row r="11" spans="1:15" x14ac:dyDescent="0.2">
      <c r="A11" s="14" t="s">
        <v>10</v>
      </c>
      <c r="B11" s="36"/>
      <c r="C11" s="36"/>
      <c r="D11" s="36"/>
      <c r="E11" s="36"/>
      <c r="F11" s="17"/>
      <c r="G11" s="16"/>
      <c r="H11" s="32"/>
      <c r="J11" s="17"/>
      <c r="K11" t="s">
        <v>16</v>
      </c>
      <c r="M11" s="213">
        <v>3</v>
      </c>
      <c r="N11" s="213"/>
      <c r="O11" s="213">
        <f>(M11+M26+M41+M56+M71)</f>
        <v>39</v>
      </c>
    </row>
    <row r="12" spans="1:15" x14ac:dyDescent="0.2">
      <c r="A12" s="14" t="s">
        <v>11</v>
      </c>
      <c r="B12" s="36"/>
      <c r="C12" s="36"/>
      <c r="D12" s="36"/>
      <c r="E12" s="36"/>
      <c r="F12" s="17"/>
      <c r="G12" s="17"/>
      <c r="H12" s="32"/>
      <c r="J12" s="18"/>
      <c r="K12" t="s">
        <v>24</v>
      </c>
      <c r="M12" s="213">
        <v>4</v>
      </c>
      <c r="N12" s="213"/>
      <c r="O12" s="213">
        <f>(M12+M27+M42+M57+M72)</f>
        <v>24</v>
      </c>
    </row>
    <row r="13" spans="1:15" x14ac:dyDescent="0.2">
      <c r="A13" s="15" t="s">
        <v>12</v>
      </c>
      <c r="B13" s="36"/>
      <c r="C13" s="36"/>
      <c r="D13" s="36"/>
      <c r="E13" s="36"/>
      <c r="F13" s="19"/>
      <c r="G13" s="24"/>
      <c r="H13" s="34"/>
      <c r="J13" s="19"/>
      <c r="K13" t="s">
        <v>21</v>
      </c>
      <c r="M13" s="213">
        <v>3</v>
      </c>
      <c r="N13" s="213"/>
      <c r="O13" s="213">
        <f>(M13+M28+M43+M58+M73)</f>
        <v>63</v>
      </c>
    </row>
    <row r="14" spans="1:15" x14ac:dyDescent="0.2">
      <c r="A14" s="14" t="s">
        <v>13</v>
      </c>
      <c r="B14" s="36"/>
      <c r="C14" s="36"/>
      <c r="D14" s="36"/>
      <c r="E14" s="36"/>
      <c r="F14" s="23"/>
      <c r="G14" s="20"/>
      <c r="H14" s="33"/>
      <c r="J14" s="20"/>
      <c r="K14" t="s">
        <v>18</v>
      </c>
      <c r="M14" s="213">
        <v>4</v>
      </c>
      <c r="N14" s="213"/>
      <c r="O14" s="213">
        <f t="shared" ref="O14:O19" si="0">(M14+M29+M44+M59+M74)</f>
        <v>44</v>
      </c>
    </row>
    <row r="15" spans="1:15" x14ac:dyDescent="0.2">
      <c r="A15" s="14" t="s">
        <v>14</v>
      </c>
      <c r="B15" s="36" t="s">
        <v>8</v>
      </c>
      <c r="C15" s="36"/>
      <c r="D15" s="36"/>
      <c r="E15" s="36"/>
      <c r="F15" s="16"/>
      <c r="G15" s="20"/>
      <c r="H15" s="33"/>
      <c r="J15" s="21"/>
      <c r="K15" t="s">
        <v>25</v>
      </c>
      <c r="M15" s="213">
        <v>3</v>
      </c>
      <c r="N15" s="213"/>
      <c r="O15" s="213">
        <f t="shared" si="0"/>
        <v>15</v>
      </c>
    </row>
    <row r="16" spans="1:15" x14ac:dyDescent="0.2">
      <c r="A16" s="14" t="s">
        <v>167</v>
      </c>
      <c r="B16" s="36"/>
      <c r="C16" s="36"/>
      <c r="D16" s="36"/>
      <c r="E16" s="36"/>
      <c r="F16" s="24"/>
      <c r="G16" s="24"/>
      <c r="H16" s="34"/>
      <c r="J16" s="23"/>
      <c r="K16" t="s">
        <v>19</v>
      </c>
      <c r="M16" s="213">
        <v>5</v>
      </c>
      <c r="N16" s="213"/>
      <c r="O16" s="213">
        <f t="shared" si="0"/>
        <v>37</v>
      </c>
    </row>
    <row r="17" spans="1:15" x14ac:dyDescent="0.2">
      <c r="A17" s="14" t="s">
        <v>168</v>
      </c>
      <c r="B17" s="36" t="s">
        <v>8</v>
      </c>
      <c r="C17" s="36"/>
      <c r="D17" s="36"/>
      <c r="E17" s="36"/>
      <c r="F17" s="25"/>
      <c r="G17" s="22"/>
      <c r="H17" s="215"/>
      <c r="J17" s="24"/>
      <c r="K17" t="s">
        <v>22</v>
      </c>
      <c r="M17" s="213">
        <v>15</v>
      </c>
      <c r="N17" s="213"/>
      <c r="O17" s="213">
        <f t="shared" si="0"/>
        <v>123</v>
      </c>
    </row>
    <row r="18" spans="1:15" x14ac:dyDescent="0.2">
      <c r="A18" s="14" t="s">
        <v>169</v>
      </c>
      <c r="B18" s="36" t="s">
        <v>8</v>
      </c>
      <c r="C18" s="36"/>
      <c r="D18" s="36"/>
      <c r="E18" s="36"/>
      <c r="F18" s="25"/>
      <c r="G18" s="22"/>
      <c r="H18" s="32"/>
      <c r="J18" s="25"/>
      <c r="K18" t="s">
        <v>23</v>
      </c>
      <c r="M18" s="213">
        <v>3</v>
      </c>
      <c r="N18" s="213"/>
      <c r="O18" s="213">
        <f t="shared" si="0"/>
        <v>15</v>
      </c>
    </row>
    <row r="19" spans="1:15" x14ac:dyDescent="0.2">
      <c r="A19" s="14" t="s">
        <v>170</v>
      </c>
      <c r="B19" s="36"/>
      <c r="C19" s="36"/>
      <c r="D19" s="36"/>
      <c r="E19" s="36"/>
      <c r="F19" s="25"/>
      <c r="G19" s="22"/>
      <c r="H19" s="32"/>
      <c r="J19" s="26"/>
      <c r="K19" t="s">
        <v>17</v>
      </c>
      <c r="M19" s="213">
        <v>0</v>
      </c>
      <c r="N19" s="213"/>
      <c r="O19" s="213">
        <f t="shared" si="0"/>
        <v>24</v>
      </c>
    </row>
    <row r="20" spans="1:15" ht="13.5" thickBot="1" x14ac:dyDescent="0.25">
      <c r="A20" s="27" t="s">
        <v>171</v>
      </c>
      <c r="B20" s="37"/>
      <c r="C20" s="37"/>
      <c r="D20" s="37"/>
      <c r="E20" s="37"/>
      <c r="F20" s="216"/>
      <c r="G20" s="216"/>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1</v>
      </c>
      <c r="B23" s="7">
        <v>4</v>
      </c>
      <c r="C23" s="7">
        <v>5</v>
      </c>
      <c r="D23" s="7">
        <v>6</v>
      </c>
      <c r="E23" s="7">
        <v>7</v>
      </c>
      <c r="F23" s="7">
        <v>8</v>
      </c>
      <c r="G23" s="7">
        <v>9</v>
      </c>
      <c r="H23" s="29">
        <v>10</v>
      </c>
      <c r="M23" s="8" t="s">
        <v>20</v>
      </c>
    </row>
    <row r="24" spans="1:15" x14ac:dyDescent="0.2">
      <c r="A24" s="13"/>
      <c r="B24" s="10"/>
      <c r="C24" s="10"/>
      <c r="D24" s="10"/>
      <c r="E24" s="10"/>
      <c r="F24" s="11"/>
      <c r="G24" s="11"/>
      <c r="H24" s="30"/>
      <c r="K24" s="213"/>
      <c r="L24" s="213"/>
      <c r="M24" s="214">
        <f>SUM(M25:M34)</f>
        <v>105</v>
      </c>
    </row>
    <row r="25" spans="1:15" x14ac:dyDescent="0.2">
      <c r="A25" s="14" t="s">
        <v>9</v>
      </c>
      <c r="B25" s="16" t="s">
        <v>8</v>
      </c>
      <c r="C25" s="16"/>
      <c r="D25" s="16"/>
      <c r="E25" s="16"/>
      <c r="F25" s="16"/>
      <c r="G25" s="16"/>
      <c r="H25" s="31"/>
      <c r="J25" s="16"/>
      <c r="K25" s="213" t="s">
        <v>15</v>
      </c>
      <c r="L25" s="213"/>
      <c r="M25" s="213">
        <v>19</v>
      </c>
    </row>
    <row r="26" spans="1:15" x14ac:dyDescent="0.2">
      <c r="A26" s="14" t="s">
        <v>10</v>
      </c>
      <c r="B26" s="17"/>
      <c r="C26" s="16"/>
      <c r="D26" s="17"/>
      <c r="E26" s="16"/>
      <c r="F26" s="17"/>
      <c r="G26" s="16"/>
      <c r="H26" s="32"/>
      <c r="J26" s="17"/>
      <c r="K26" s="213" t="s">
        <v>16</v>
      </c>
      <c r="L26" s="213"/>
      <c r="M26" s="213">
        <v>9</v>
      </c>
    </row>
    <row r="27" spans="1:15" x14ac:dyDescent="0.2">
      <c r="A27" s="14" t="s">
        <v>11</v>
      </c>
      <c r="B27" s="17"/>
      <c r="C27" s="17"/>
      <c r="D27" s="17"/>
      <c r="E27" s="17"/>
      <c r="F27" s="17"/>
      <c r="G27" s="17"/>
      <c r="H27" s="32"/>
      <c r="J27" s="18"/>
      <c r="K27" s="213" t="s">
        <v>24</v>
      </c>
      <c r="L27" s="213"/>
      <c r="M27" s="213">
        <v>5</v>
      </c>
    </row>
    <row r="28" spans="1:15" x14ac:dyDescent="0.2">
      <c r="A28" s="15" t="s">
        <v>12</v>
      </c>
      <c r="B28" s="19"/>
      <c r="C28" s="19"/>
      <c r="D28" s="19"/>
      <c r="E28" s="19"/>
      <c r="F28" s="19"/>
      <c r="G28" s="24"/>
      <c r="H28" s="34"/>
      <c r="J28" s="19"/>
      <c r="K28" s="213" t="s">
        <v>21</v>
      </c>
      <c r="L28" s="213"/>
      <c r="M28" s="213">
        <v>15</v>
      </c>
    </row>
    <row r="29" spans="1:15" x14ac:dyDescent="0.2">
      <c r="A29" s="14" t="s">
        <v>13</v>
      </c>
      <c r="B29" s="23"/>
      <c r="C29" s="23"/>
      <c r="D29" s="18"/>
      <c r="E29" s="23"/>
      <c r="F29" s="23"/>
      <c r="G29" s="20"/>
      <c r="H29" s="33"/>
      <c r="J29" s="20"/>
      <c r="K29" s="213" t="s">
        <v>18</v>
      </c>
      <c r="L29" s="213"/>
      <c r="M29" s="213">
        <v>10</v>
      </c>
    </row>
    <row r="30" spans="1:15" x14ac:dyDescent="0.2">
      <c r="A30" s="14" t="s">
        <v>14</v>
      </c>
      <c r="B30" s="16" t="s">
        <v>8</v>
      </c>
      <c r="C30" s="16"/>
      <c r="D30" s="16"/>
      <c r="E30" s="16"/>
      <c r="F30" s="16"/>
      <c r="G30" s="20"/>
      <c r="H30" s="33"/>
      <c r="J30" s="21"/>
      <c r="K30" s="213" t="s">
        <v>25</v>
      </c>
      <c r="L30" s="213"/>
      <c r="M30" s="213">
        <v>3</v>
      </c>
    </row>
    <row r="31" spans="1:15" x14ac:dyDescent="0.2">
      <c r="A31" s="14" t="s">
        <v>167</v>
      </c>
      <c r="B31" s="24"/>
      <c r="C31" s="24"/>
      <c r="D31" s="24"/>
      <c r="E31" s="24"/>
      <c r="F31" s="24"/>
      <c r="G31" s="24"/>
      <c r="H31" s="34"/>
      <c r="J31" s="23"/>
      <c r="K31" s="213" t="s">
        <v>19</v>
      </c>
      <c r="L31" s="213"/>
      <c r="M31" s="213">
        <v>8</v>
      </c>
    </row>
    <row r="32" spans="1:15" x14ac:dyDescent="0.2">
      <c r="A32" s="14" t="s">
        <v>168</v>
      </c>
      <c r="B32" s="16" t="s">
        <v>8</v>
      </c>
      <c r="C32" s="20"/>
      <c r="D32" s="16"/>
      <c r="E32" s="20"/>
      <c r="F32" s="25"/>
      <c r="G32" s="22"/>
      <c r="H32" s="215"/>
      <c r="J32" s="24"/>
      <c r="K32" s="213" t="s">
        <v>22</v>
      </c>
      <c r="L32" s="213"/>
      <c r="M32" s="213">
        <v>27</v>
      </c>
    </row>
    <row r="33" spans="1:13" x14ac:dyDescent="0.2">
      <c r="A33" s="14" t="s">
        <v>169</v>
      </c>
      <c r="B33" s="16" t="s">
        <v>8</v>
      </c>
      <c r="C33" s="20"/>
      <c r="D33" s="16"/>
      <c r="E33" s="20"/>
      <c r="F33" s="25"/>
      <c r="G33" s="22"/>
      <c r="H33" s="32"/>
      <c r="J33" s="25"/>
      <c r="K33" s="213" t="s">
        <v>23</v>
      </c>
      <c r="L33" s="213"/>
      <c r="M33" s="213">
        <v>3</v>
      </c>
    </row>
    <row r="34" spans="1:13" x14ac:dyDescent="0.2">
      <c r="A34" s="14" t="s">
        <v>170</v>
      </c>
      <c r="B34" s="26"/>
      <c r="C34" s="20"/>
      <c r="D34" s="26"/>
      <c r="E34" s="20"/>
      <c r="F34" s="25"/>
      <c r="G34" s="22"/>
      <c r="H34" s="32"/>
      <c r="J34" s="26"/>
      <c r="K34" s="213" t="s">
        <v>17</v>
      </c>
      <c r="L34" s="213"/>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2</v>
      </c>
      <c r="B38" s="7">
        <v>11</v>
      </c>
      <c r="C38" s="7">
        <v>12</v>
      </c>
      <c r="D38" s="7">
        <v>13</v>
      </c>
      <c r="E38" s="7">
        <v>14</v>
      </c>
      <c r="F38" s="7">
        <v>15</v>
      </c>
      <c r="G38" s="7">
        <v>16</v>
      </c>
      <c r="H38" s="29">
        <v>17</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3</v>
      </c>
      <c r="B53" s="7">
        <v>18</v>
      </c>
      <c r="C53" s="7">
        <v>19</v>
      </c>
      <c r="D53" s="7">
        <v>20</v>
      </c>
      <c r="E53" s="7">
        <v>21</v>
      </c>
      <c r="F53" s="7">
        <v>22</v>
      </c>
      <c r="G53" s="7">
        <v>23</v>
      </c>
      <c r="H53" s="29">
        <v>24</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4</v>
      </c>
      <c r="B68" s="7">
        <v>25</v>
      </c>
      <c r="C68" s="7">
        <v>26</v>
      </c>
      <c r="D68" s="7">
        <v>27</v>
      </c>
      <c r="E68" s="7">
        <v>28</v>
      </c>
      <c r="F68" s="7">
        <v>29</v>
      </c>
      <c r="G68" s="7">
        <v>30</v>
      </c>
      <c r="H68" s="29">
        <v>31</v>
      </c>
      <c r="M68" s="8" t="s">
        <v>20</v>
      </c>
    </row>
    <row r="69" spans="1:13" x14ac:dyDescent="0.2">
      <c r="A69" s="13"/>
      <c r="B69" s="10"/>
      <c r="C69" s="10"/>
      <c r="D69" s="10"/>
      <c r="E69" s="10"/>
      <c r="F69" s="11"/>
      <c r="G69" s="11"/>
      <c r="H69" s="30"/>
      <c r="M69" s="214">
        <f>SUM(M70:M79)</f>
        <v>105</v>
      </c>
    </row>
    <row r="70" spans="1:13" x14ac:dyDescent="0.2">
      <c r="A70" s="14" t="s">
        <v>9</v>
      </c>
      <c r="B70" s="16" t="s">
        <v>8</v>
      </c>
      <c r="C70" s="16"/>
      <c r="D70" s="16"/>
      <c r="E70" s="16"/>
      <c r="F70" s="16"/>
      <c r="G70" s="16"/>
      <c r="H70" s="31"/>
      <c r="J70" s="16"/>
      <c r="K70" t="s">
        <v>15</v>
      </c>
      <c r="M70" s="213">
        <v>19</v>
      </c>
    </row>
    <row r="71" spans="1:13" x14ac:dyDescent="0.2">
      <c r="A71" s="14" t="s">
        <v>10</v>
      </c>
      <c r="B71" s="17"/>
      <c r="C71" s="16"/>
      <c r="D71" s="17"/>
      <c r="E71" s="16"/>
      <c r="F71" s="17"/>
      <c r="G71" s="16"/>
      <c r="H71" s="32"/>
      <c r="J71" s="17"/>
      <c r="K71" t="s">
        <v>16</v>
      </c>
      <c r="M71" s="213">
        <v>9</v>
      </c>
    </row>
    <row r="72" spans="1:13" x14ac:dyDescent="0.2">
      <c r="A72" s="14" t="s">
        <v>11</v>
      </c>
      <c r="B72" s="17"/>
      <c r="C72" s="17"/>
      <c r="D72" s="17"/>
      <c r="E72" s="17"/>
      <c r="F72" s="17"/>
      <c r="G72" s="17"/>
      <c r="H72" s="32"/>
      <c r="J72" s="18"/>
      <c r="K72" t="s">
        <v>24</v>
      </c>
      <c r="M72" s="213">
        <v>5</v>
      </c>
    </row>
    <row r="73" spans="1:13" x14ac:dyDescent="0.2">
      <c r="A73" s="15" t="s">
        <v>12</v>
      </c>
      <c r="B73" s="19"/>
      <c r="C73" s="19"/>
      <c r="D73" s="19"/>
      <c r="E73" s="19"/>
      <c r="F73" s="19"/>
      <c r="G73" s="24"/>
      <c r="H73" s="34"/>
      <c r="J73" s="19"/>
      <c r="K73" t="s">
        <v>21</v>
      </c>
      <c r="M73" s="213">
        <v>15</v>
      </c>
    </row>
    <row r="74" spans="1:13" x14ac:dyDescent="0.2">
      <c r="A74" s="14" t="s">
        <v>13</v>
      </c>
      <c r="B74" s="23"/>
      <c r="C74" s="23"/>
      <c r="D74" s="18"/>
      <c r="E74" s="23"/>
      <c r="F74" s="23"/>
      <c r="G74" s="20"/>
      <c r="H74" s="33"/>
      <c r="J74" s="20"/>
      <c r="K74" t="s">
        <v>18</v>
      </c>
      <c r="M74" s="213">
        <v>10</v>
      </c>
    </row>
    <row r="75" spans="1:13" x14ac:dyDescent="0.2">
      <c r="A75" s="14" t="s">
        <v>14</v>
      </c>
      <c r="B75" s="16" t="s">
        <v>8</v>
      </c>
      <c r="C75" s="16"/>
      <c r="D75" s="16"/>
      <c r="E75" s="16"/>
      <c r="F75" s="16"/>
      <c r="G75" s="20"/>
      <c r="H75" s="33"/>
      <c r="J75" s="21"/>
      <c r="K75" t="s">
        <v>25</v>
      </c>
      <c r="M75" s="213">
        <v>3</v>
      </c>
    </row>
    <row r="76" spans="1:13" x14ac:dyDescent="0.2">
      <c r="A76" s="14" t="s">
        <v>167</v>
      </c>
      <c r="B76" s="24"/>
      <c r="C76" s="24"/>
      <c r="D76" s="24"/>
      <c r="E76" s="24"/>
      <c r="F76" s="24"/>
      <c r="G76" s="24"/>
      <c r="H76" s="34"/>
      <c r="J76" s="23"/>
      <c r="K76" t="s">
        <v>19</v>
      </c>
      <c r="M76" s="213">
        <v>8</v>
      </c>
    </row>
    <row r="77" spans="1:13" x14ac:dyDescent="0.2">
      <c r="A77" s="14" t="s">
        <v>168</v>
      </c>
      <c r="B77" s="16" t="s">
        <v>8</v>
      </c>
      <c r="C77" s="20"/>
      <c r="D77" s="16"/>
      <c r="E77" s="20"/>
      <c r="F77" s="25"/>
      <c r="G77" s="22"/>
      <c r="H77" s="215"/>
      <c r="J77" s="24"/>
      <c r="K77" t="s">
        <v>22</v>
      </c>
      <c r="M77" s="213">
        <v>27</v>
      </c>
    </row>
    <row r="78" spans="1:13" x14ac:dyDescent="0.2">
      <c r="A78" s="14" t="s">
        <v>169</v>
      </c>
      <c r="B78" s="16" t="s">
        <v>8</v>
      </c>
      <c r="C78" s="20"/>
      <c r="D78" s="16"/>
      <c r="E78" s="20"/>
      <c r="F78" s="25"/>
      <c r="G78" s="22"/>
      <c r="H78" s="32"/>
      <c r="J78" s="25"/>
      <c r="K78" t="s">
        <v>23</v>
      </c>
      <c r="M78" s="213">
        <v>3</v>
      </c>
    </row>
    <row r="79" spans="1:13" x14ac:dyDescent="0.2">
      <c r="A79" s="14" t="s">
        <v>170</v>
      </c>
      <c r="B79" s="26"/>
      <c r="C79" s="20"/>
      <c r="D79" s="26"/>
      <c r="E79" s="20"/>
      <c r="F79" s="25"/>
      <c r="G79" s="22"/>
      <c r="H79" s="32"/>
      <c r="J79" s="26"/>
      <c r="K79" t="s">
        <v>17</v>
      </c>
      <c r="M79" s="213">
        <v>6</v>
      </c>
    </row>
    <row r="80" spans="1:13" ht="13.5" thickBot="1" x14ac:dyDescent="0.25">
      <c r="A80" s="27" t="s">
        <v>171</v>
      </c>
      <c r="B80" s="28"/>
      <c r="C80" s="28"/>
      <c r="D80" s="28"/>
      <c r="E80" s="28"/>
      <c r="F80" s="216"/>
      <c r="G80" s="216"/>
      <c r="H80" s="35"/>
    </row>
  </sheetData>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workbookViewId="0">
      <selection activeCell="J4" sqref="J4"/>
    </sheetView>
  </sheetViews>
  <sheetFormatPr defaultRowHeight="12.75" x14ac:dyDescent="0.2"/>
  <cols>
    <col min="3" max="3" width="7" customWidth="1"/>
    <col min="4" max="4" width="7.85546875" customWidth="1"/>
    <col min="5" max="5" width="7.5703125" customWidth="1"/>
    <col min="6" max="6" width="9.7109375" style="3" customWidth="1"/>
    <col min="7" max="17" width="9.7109375" customWidth="1"/>
  </cols>
  <sheetData>
    <row r="1" spans="1:17" x14ac:dyDescent="0.2">
      <c r="F1" s="40"/>
      <c r="G1" s="40"/>
    </row>
    <row r="2" spans="1:17" ht="15.75" x14ac:dyDescent="0.25">
      <c r="F2" s="343" t="s">
        <v>208</v>
      </c>
      <c r="G2" s="40"/>
    </row>
    <row r="3" spans="1:17" ht="18" x14ac:dyDescent="0.25">
      <c r="F3" s="342" t="s">
        <v>207</v>
      </c>
      <c r="G3" s="40"/>
    </row>
    <row r="4" spans="1:17" ht="18" x14ac:dyDescent="0.25">
      <c r="F4" s="342" t="s">
        <v>214</v>
      </c>
      <c r="G4" s="40"/>
    </row>
    <row r="5" spans="1:17" ht="13.5" thickBot="1" x14ac:dyDescent="0.25"/>
    <row r="6" spans="1:17" x14ac:dyDescent="0.2">
      <c r="A6" s="85"/>
      <c r="B6" s="86"/>
      <c r="C6" s="86"/>
      <c r="D6" s="86"/>
      <c r="E6" s="86"/>
      <c r="F6" s="87"/>
      <c r="G6" s="86"/>
      <c r="H6" s="86"/>
      <c r="I6" s="86"/>
      <c r="J6" s="86"/>
      <c r="K6" s="86"/>
      <c r="L6" s="86"/>
      <c r="M6" s="86"/>
      <c r="N6" s="86"/>
      <c r="O6" s="86"/>
      <c r="P6" s="86"/>
      <c r="Q6" s="88"/>
    </row>
    <row r="7" spans="1:17" x14ac:dyDescent="0.2">
      <c r="A7" s="89"/>
      <c r="B7" s="94">
        <v>2016</v>
      </c>
      <c r="C7" s="90"/>
      <c r="D7" s="90"/>
      <c r="E7" s="91" t="s">
        <v>55</v>
      </c>
      <c r="F7" s="92" t="s">
        <v>0</v>
      </c>
      <c r="G7" s="92" t="s">
        <v>37</v>
      </c>
      <c r="H7" s="92" t="s">
        <v>38</v>
      </c>
      <c r="I7" s="92" t="s">
        <v>87</v>
      </c>
      <c r="J7" s="92" t="s">
        <v>39</v>
      </c>
      <c r="K7" s="92" t="s">
        <v>40</v>
      </c>
      <c r="L7" s="92" t="s">
        <v>41</v>
      </c>
      <c r="M7" s="92" t="s">
        <v>88</v>
      </c>
      <c r="N7" s="92" t="s">
        <v>45</v>
      </c>
      <c r="O7" s="92" t="s">
        <v>42</v>
      </c>
      <c r="P7" s="92" t="s">
        <v>43</v>
      </c>
      <c r="Q7" s="93" t="s">
        <v>44</v>
      </c>
    </row>
    <row r="8" spans="1:17" x14ac:dyDescent="0.2">
      <c r="A8" s="89"/>
      <c r="B8" s="90"/>
      <c r="C8" s="90"/>
      <c r="D8" s="90"/>
      <c r="E8" s="91"/>
      <c r="F8" s="92"/>
      <c r="G8" s="92"/>
      <c r="H8" s="92"/>
      <c r="I8" s="92"/>
      <c r="J8" s="92"/>
      <c r="K8" s="92"/>
      <c r="L8" s="92"/>
      <c r="M8" s="92"/>
      <c r="N8" s="92"/>
      <c r="O8" s="92"/>
      <c r="P8" s="92"/>
      <c r="Q8" s="93"/>
    </row>
    <row r="9" spans="1:17" x14ac:dyDescent="0.2">
      <c r="A9" s="89"/>
      <c r="B9" s="90"/>
      <c r="C9" s="90"/>
      <c r="D9" s="125">
        <f>SUM(D10:D19)</f>
        <v>1</v>
      </c>
      <c r="E9" s="218">
        <f>SUM(F9:Q9)</f>
        <v>5006</v>
      </c>
      <c r="F9" s="94">
        <f>SUM(F10:F19)</f>
        <v>465</v>
      </c>
      <c r="G9" s="94">
        <f>('1B - FEBRUARY 16'!O10)</f>
        <v>435</v>
      </c>
      <c r="H9" s="94">
        <f>('MARCH 16 '!O9)</f>
        <v>449</v>
      </c>
      <c r="I9" s="94">
        <f>('APRIL 16 '!O9)</f>
        <v>450</v>
      </c>
      <c r="J9" s="94">
        <f>('MAY 16  '!O9)</f>
        <v>465</v>
      </c>
      <c r="K9" s="94">
        <f>('JUNE 16 '!O9)</f>
        <v>450</v>
      </c>
      <c r="L9" s="94">
        <f>('JULY 16 '!O9)</f>
        <v>465</v>
      </c>
      <c r="M9" s="94">
        <f>('AUGUST 16 '!O9)</f>
        <v>0</v>
      </c>
      <c r="N9" s="94">
        <f>('SEPTEMBER 16 '!O9)</f>
        <v>447</v>
      </c>
      <c r="O9" s="94">
        <f>('OCTOBER 16  '!O9)</f>
        <v>465</v>
      </c>
      <c r="P9" s="94">
        <f>('NOVEMBER 16 '!O9)</f>
        <v>450</v>
      </c>
      <c r="Q9" s="95">
        <f>('DECEMBER 16  '!O9)</f>
        <v>465</v>
      </c>
    </row>
    <row r="10" spans="1:17" x14ac:dyDescent="0.2">
      <c r="A10" s="96"/>
      <c r="B10" s="90" t="s">
        <v>15</v>
      </c>
      <c r="C10" s="90"/>
      <c r="D10" s="217">
        <f>(E10/$E$9)</f>
        <v>0.18098282061526169</v>
      </c>
      <c r="E10" s="219">
        <f t="shared" ref="E10:E19" si="0">SUM(F10:Q10)</f>
        <v>906</v>
      </c>
      <c r="F10" s="97">
        <f>('1A - JANUARY 16'!O10)</f>
        <v>81</v>
      </c>
      <c r="G10" s="97">
        <f>('1B - FEBRUARY 16'!O11)</f>
        <v>80</v>
      </c>
      <c r="H10" s="97">
        <f>('MARCH 16 '!O10)</f>
        <v>86</v>
      </c>
      <c r="I10" s="97">
        <f>('APRIL 16 '!O10)</f>
        <v>81</v>
      </c>
      <c r="J10" s="97">
        <f>('MAY 16  '!O10)</f>
        <v>84</v>
      </c>
      <c r="K10" s="97">
        <f>('JUNE 16 '!O10)</f>
        <v>83</v>
      </c>
      <c r="L10" s="97">
        <f>('JULY 16 '!O10)</f>
        <v>81</v>
      </c>
      <c r="M10" s="97">
        <f>('AUGUST 16 '!O10)</f>
        <v>0</v>
      </c>
      <c r="N10" s="97">
        <f>('SEPTEMBER 16 '!O10)</f>
        <v>81</v>
      </c>
      <c r="O10" s="97">
        <f>('OCTOBER 16  '!O10)</f>
        <v>83</v>
      </c>
      <c r="P10" s="97">
        <f>('NOVEMBER 16 '!O10)</f>
        <v>83</v>
      </c>
      <c r="Q10" s="98">
        <f>('DECEMBER 16  '!O10)</f>
        <v>83</v>
      </c>
    </row>
    <row r="11" spans="1:17" x14ac:dyDescent="0.2">
      <c r="A11" s="99"/>
      <c r="B11" s="90" t="s">
        <v>16</v>
      </c>
      <c r="C11" s="90"/>
      <c r="D11" s="217">
        <f t="shared" ref="D11:D19" si="1">(E11/$E$9)</f>
        <v>8.5697163403915297E-2</v>
      </c>
      <c r="E11" s="219">
        <f t="shared" si="0"/>
        <v>429</v>
      </c>
      <c r="F11" s="97">
        <f>('1A - JANUARY 16'!O11)</f>
        <v>39</v>
      </c>
      <c r="G11" s="97">
        <f>('1B - FEBRUARY 16'!O12)</f>
        <v>38</v>
      </c>
      <c r="H11" s="97">
        <f>('MARCH 16 '!O11)</f>
        <v>40</v>
      </c>
      <c r="I11" s="97">
        <f>('APRIL 16 '!O11)</f>
        <v>38</v>
      </c>
      <c r="J11" s="97">
        <f>('MAY 16  '!O11)</f>
        <v>39</v>
      </c>
      <c r="K11" s="97">
        <f>('JUNE 16 '!O11)</f>
        <v>39</v>
      </c>
      <c r="L11" s="97">
        <f>('JULY 16 '!O11)</f>
        <v>39</v>
      </c>
      <c r="M11" s="97">
        <f>('AUGUST 16 '!O11)</f>
        <v>0</v>
      </c>
      <c r="N11" s="97">
        <f>('SEPTEMBER 16 '!O11)</f>
        <v>39</v>
      </c>
      <c r="O11" s="97">
        <f>('OCTOBER 16  '!O11)</f>
        <v>39</v>
      </c>
      <c r="P11" s="97">
        <f>('NOVEMBER 16 '!O11)</f>
        <v>39</v>
      </c>
      <c r="Q11" s="98">
        <f>('DECEMBER 16  '!O11)</f>
        <v>40</v>
      </c>
    </row>
    <row r="12" spans="1:17" x14ac:dyDescent="0.2">
      <c r="A12" s="100"/>
      <c r="B12" s="90" t="s">
        <v>24</v>
      </c>
      <c r="C12" s="90"/>
      <c r="D12" s="217">
        <f t="shared" si="1"/>
        <v>4.7343188174190969E-2</v>
      </c>
      <c r="E12" s="219">
        <f t="shared" si="0"/>
        <v>237</v>
      </c>
      <c r="F12" s="97">
        <f>('1A - JANUARY 16'!O12)</f>
        <v>24</v>
      </c>
      <c r="G12" s="97">
        <f>('1B - FEBRUARY 16'!O13)</f>
        <v>20</v>
      </c>
      <c r="H12" s="97">
        <f>('MARCH 16 '!O12)</f>
        <v>21</v>
      </c>
      <c r="I12" s="97">
        <f>('APRIL 16 '!O12)</f>
        <v>20</v>
      </c>
      <c r="J12" s="97">
        <f>('MAY 16  '!O12)</f>
        <v>24</v>
      </c>
      <c r="K12" s="97">
        <f>('JUNE 16 '!O12)</f>
        <v>21</v>
      </c>
      <c r="L12" s="97">
        <f>('JULY 16 '!O12)</f>
        <v>24</v>
      </c>
      <c r="M12" s="97">
        <f>('AUGUST 16 '!O12)</f>
        <v>0</v>
      </c>
      <c r="N12" s="97">
        <f>('SEPTEMBER 16 '!O12)</f>
        <v>18</v>
      </c>
      <c r="O12" s="97">
        <f>('OCTOBER 16  '!O12)</f>
        <v>24</v>
      </c>
      <c r="P12" s="97">
        <f>('NOVEMBER 16 '!O12)</f>
        <v>21</v>
      </c>
      <c r="Q12" s="98">
        <f>('DECEMBER 16  '!O12)</f>
        <v>20</v>
      </c>
    </row>
    <row r="13" spans="1:17" x14ac:dyDescent="0.2">
      <c r="A13" s="101"/>
      <c r="B13" s="90" t="s">
        <v>21</v>
      </c>
      <c r="C13" s="90"/>
      <c r="D13" s="217">
        <f t="shared" si="1"/>
        <v>0.14262884538553736</v>
      </c>
      <c r="E13" s="219">
        <f t="shared" si="0"/>
        <v>714</v>
      </c>
      <c r="F13" s="97">
        <f>('1A - JANUARY 16'!O13)</f>
        <v>63</v>
      </c>
      <c r="G13" s="97">
        <f>('1B - FEBRUARY 16'!O14)</f>
        <v>63</v>
      </c>
      <c r="H13" s="97">
        <f>('MARCH 16 '!O13)</f>
        <v>69</v>
      </c>
      <c r="I13" s="97">
        <f>('APRIL 16 '!O13)</f>
        <v>63</v>
      </c>
      <c r="J13" s="97">
        <f>('MAY 16  '!O13)</f>
        <v>66</v>
      </c>
      <c r="K13" s="97">
        <f>('JUNE 16 '!O13)</f>
        <v>66</v>
      </c>
      <c r="L13" s="97">
        <f>('JULY 16 '!O13)</f>
        <v>63</v>
      </c>
      <c r="M13" s="97">
        <f>('AUGUST 16 '!O13)</f>
        <v>0</v>
      </c>
      <c r="N13" s="97">
        <f>('SEPTEMBER 16 '!O13)</f>
        <v>66</v>
      </c>
      <c r="O13" s="97">
        <f>('OCTOBER 16  '!O13)</f>
        <v>63</v>
      </c>
      <c r="P13" s="97">
        <f>('NOVEMBER 16 '!O13)</f>
        <v>66</v>
      </c>
      <c r="Q13" s="98">
        <f>('DECEMBER 16  '!O13)</f>
        <v>66</v>
      </c>
    </row>
    <row r="14" spans="1:17" x14ac:dyDescent="0.2">
      <c r="A14" s="102"/>
      <c r="B14" s="90" t="s">
        <v>18</v>
      </c>
      <c r="C14" s="90"/>
      <c r="D14" s="217">
        <f t="shared" si="1"/>
        <v>9.5685177786656014E-2</v>
      </c>
      <c r="E14" s="219">
        <f t="shared" si="0"/>
        <v>479</v>
      </c>
      <c r="F14" s="97">
        <f>('1A - JANUARY 16'!O14)</f>
        <v>44</v>
      </c>
      <c r="G14" s="97">
        <f>('1B - FEBRUARY 16'!O15)</f>
        <v>40</v>
      </c>
      <c r="H14" s="97">
        <f>('MARCH 16 '!O14)</f>
        <v>46</v>
      </c>
      <c r="I14" s="97">
        <f>('APRIL 16 '!O14)</f>
        <v>42</v>
      </c>
      <c r="J14" s="97">
        <f>('MAY 16  '!O14)</f>
        <v>45</v>
      </c>
      <c r="K14" s="97">
        <f>('JUNE 16 '!O14)</f>
        <v>43</v>
      </c>
      <c r="L14" s="97">
        <f>('JULY 16 '!O14)</f>
        <v>44</v>
      </c>
      <c r="M14" s="97">
        <f>('AUGUST 16 '!O14)</f>
        <v>0</v>
      </c>
      <c r="N14" s="97">
        <f>('SEPTEMBER 16 '!O14)</f>
        <v>43</v>
      </c>
      <c r="O14" s="97">
        <f>('OCTOBER 16  '!O14)</f>
        <v>44</v>
      </c>
      <c r="P14" s="97">
        <f>('NOVEMBER 16 '!O14)</f>
        <v>43</v>
      </c>
      <c r="Q14" s="98">
        <f>('DECEMBER 16  '!O14)</f>
        <v>45</v>
      </c>
    </row>
    <row r="15" spans="1:17" x14ac:dyDescent="0.2">
      <c r="A15" s="103"/>
      <c r="B15" s="90" t="s">
        <v>25</v>
      </c>
      <c r="C15" s="90"/>
      <c r="D15" s="217">
        <f t="shared" si="1"/>
        <v>2.8765481422293248E-2</v>
      </c>
      <c r="E15" s="219">
        <f t="shared" si="0"/>
        <v>144</v>
      </c>
      <c r="F15" s="97">
        <f>('1A - JANUARY 16'!O15)</f>
        <v>15</v>
      </c>
      <c r="G15" s="97">
        <f>('1B - FEBRUARY 16'!O16)</f>
        <v>12</v>
      </c>
      <c r="H15" s="97">
        <f>('MARCH 16 '!O15)</f>
        <v>12</v>
      </c>
      <c r="I15" s="97">
        <f>('APRIL 16 '!O15)</f>
        <v>15</v>
      </c>
      <c r="J15" s="97">
        <f>('MAY 16  '!O15)</f>
        <v>12</v>
      </c>
      <c r="K15" s="97">
        <f>('JUNE 16 '!O15)</f>
        <v>12</v>
      </c>
      <c r="L15" s="97">
        <f>('JULY 16 '!O15)</f>
        <v>15</v>
      </c>
      <c r="M15" s="97">
        <f>('AUGUST 16 '!O15)</f>
        <v>0</v>
      </c>
      <c r="N15" s="97">
        <f>('SEPTEMBER 16 '!O15)</f>
        <v>12</v>
      </c>
      <c r="O15" s="97">
        <f>('OCTOBER 16  '!O15)</f>
        <v>15</v>
      </c>
      <c r="P15" s="97">
        <f>('NOVEMBER 16 '!O15)</f>
        <v>12</v>
      </c>
      <c r="Q15" s="98">
        <f>('DECEMBER 16  '!O15)</f>
        <v>12</v>
      </c>
    </row>
    <row r="16" spans="1:17" x14ac:dyDescent="0.2">
      <c r="A16" s="104"/>
      <c r="B16" s="90" t="s">
        <v>19</v>
      </c>
      <c r="C16" s="90"/>
      <c r="D16" s="217">
        <f t="shared" si="1"/>
        <v>7.6508190171793847E-2</v>
      </c>
      <c r="E16" s="219">
        <f t="shared" si="0"/>
        <v>383</v>
      </c>
      <c r="F16" s="97">
        <f>('1A - JANUARY 16'!O16)</f>
        <v>37</v>
      </c>
      <c r="G16" s="97">
        <f>('1B - FEBRUARY 16'!O17)</f>
        <v>33</v>
      </c>
      <c r="H16" s="97">
        <f>('MARCH 16 '!O16)</f>
        <v>34</v>
      </c>
      <c r="I16" s="97">
        <f>('APRIL 16 '!O16)</f>
        <v>35</v>
      </c>
      <c r="J16" s="97">
        <f>('MAY 16  '!O16)</f>
        <v>36</v>
      </c>
      <c r="K16" s="97">
        <f>('JUNE 16 '!O16)</f>
        <v>33</v>
      </c>
      <c r="L16" s="97">
        <f>('JULY 16 '!O16)</f>
        <v>37</v>
      </c>
      <c r="M16" s="97">
        <f>('AUGUST 16 '!O16)</f>
        <v>0</v>
      </c>
      <c r="N16" s="97">
        <f>('SEPTEMBER 16 '!O16)</f>
        <v>33</v>
      </c>
      <c r="O16" s="97">
        <f>('OCTOBER 16  '!O16)</f>
        <v>36</v>
      </c>
      <c r="P16" s="97">
        <f>('NOVEMBER 16 '!O16)</f>
        <v>33</v>
      </c>
      <c r="Q16" s="98">
        <f>('DECEMBER 16  '!O16)</f>
        <v>36</v>
      </c>
    </row>
    <row r="17" spans="1:17" x14ac:dyDescent="0.2">
      <c r="A17" s="105"/>
      <c r="B17" s="90" t="s">
        <v>22</v>
      </c>
      <c r="C17" s="90"/>
      <c r="D17" s="217">
        <f t="shared" si="1"/>
        <v>0.25589292848581702</v>
      </c>
      <c r="E17" s="219">
        <f t="shared" si="0"/>
        <v>1281</v>
      </c>
      <c r="F17" s="97">
        <f>('1A - JANUARY 16'!O17)</f>
        <v>123</v>
      </c>
      <c r="G17" s="97">
        <f>('1B - FEBRUARY 16'!O18)</f>
        <v>111</v>
      </c>
      <c r="H17" s="97">
        <f>('MARCH 16 '!O17)</f>
        <v>101</v>
      </c>
      <c r="I17" s="97">
        <f>('APRIL 16 '!O17)</f>
        <v>117</v>
      </c>
      <c r="J17" s="97">
        <f>('MAY 16  '!O17)</f>
        <v>120</v>
      </c>
      <c r="K17" s="97">
        <f>('JUNE 16 '!O17)</f>
        <v>114</v>
      </c>
      <c r="L17" s="97">
        <f>('JULY 16 '!O17)</f>
        <v>123</v>
      </c>
      <c r="M17" s="97">
        <f>('AUGUST 16 '!O17)</f>
        <v>0</v>
      </c>
      <c r="N17" s="97">
        <f>('SEPTEMBER 16 '!O17)</f>
        <v>115</v>
      </c>
      <c r="O17" s="97">
        <f>('OCTOBER 16  '!O17)</f>
        <v>123</v>
      </c>
      <c r="P17" s="97">
        <f>('NOVEMBER 16 '!O17)</f>
        <v>114</v>
      </c>
      <c r="Q17" s="98">
        <f>('DECEMBER 16  '!O17)</f>
        <v>120</v>
      </c>
    </row>
    <row r="18" spans="1:17" x14ac:dyDescent="0.2">
      <c r="A18" s="106"/>
      <c r="B18" s="90" t="s">
        <v>23</v>
      </c>
      <c r="C18" s="90"/>
      <c r="D18" s="217">
        <f t="shared" si="1"/>
        <v>2.9964043148222132E-2</v>
      </c>
      <c r="E18" s="219">
        <f t="shared" si="0"/>
        <v>150</v>
      </c>
      <c r="F18" s="97">
        <f>('1A - JANUARY 16'!O18)</f>
        <v>15</v>
      </c>
      <c r="G18" s="97">
        <f>('1B - FEBRUARY 16'!O19)</f>
        <v>12</v>
      </c>
      <c r="H18" s="97">
        <f>('MARCH 16 '!O18)</f>
        <v>12</v>
      </c>
      <c r="I18" s="97">
        <f>('APRIL 16 '!O18)</f>
        <v>15</v>
      </c>
      <c r="J18" s="97">
        <f>('MAY 16  '!O18)</f>
        <v>12</v>
      </c>
      <c r="K18" s="97">
        <f>('JUNE 16 '!O18)</f>
        <v>12</v>
      </c>
      <c r="L18" s="97">
        <f>('JULY 16 '!O18)</f>
        <v>15</v>
      </c>
      <c r="M18" s="97">
        <f>('AUGUST 16 '!O18)</f>
        <v>0</v>
      </c>
      <c r="N18" s="97">
        <f>('SEPTEMBER 16 '!O18)</f>
        <v>15</v>
      </c>
      <c r="O18" s="97">
        <f>('OCTOBER 16  '!O18)</f>
        <v>12</v>
      </c>
      <c r="P18" s="97">
        <f>('NOVEMBER 16 '!O18)</f>
        <v>12</v>
      </c>
      <c r="Q18" s="98">
        <f>('DECEMBER 16  '!O18)</f>
        <v>18</v>
      </c>
    </row>
    <row r="19" spans="1:17" x14ac:dyDescent="0.2">
      <c r="A19" s="107"/>
      <c r="B19" s="90" t="s">
        <v>17</v>
      </c>
      <c r="C19" s="90"/>
      <c r="D19" s="217">
        <f t="shared" si="1"/>
        <v>5.6532161406312426E-2</v>
      </c>
      <c r="E19" s="219">
        <f t="shared" si="0"/>
        <v>283</v>
      </c>
      <c r="F19" s="97">
        <f>('1A - JANUARY 16'!O19)</f>
        <v>24</v>
      </c>
      <c r="G19" s="97">
        <f>('1B - FEBRUARY 16'!O20)</f>
        <v>26</v>
      </c>
      <c r="H19" s="97">
        <f>('MARCH 16 '!O19)</f>
        <v>28</v>
      </c>
      <c r="I19" s="97">
        <f>('APRIL 16 '!O19)</f>
        <v>24</v>
      </c>
      <c r="J19" s="97">
        <f>('MAY 16  '!O19)</f>
        <v>27</v>
      </c>
      <c r="K19" s="97">
        <f>('JUNE 16 '!O19)</f>
        <v>27</v>
      </c>
      <c r="L19" s="97">
        <f>('JULY 16 '!O19)</f>
        <v>24</v>
      </c>
      <c r="M19" s="97">
        <f>('AUGUST 16 '!O19)</f>
        <v>0</v>
      </c>
      <c r="N19" s="97">
        <f>('SEPTEMBER 16 '!O19)</f>
        <v>25</v>
      </c>
      <c r="O19" s="97">
        <f>('OCTOBER 16  '!O19)</f>
        <v>26</v>
      </c>
      <c r="P19" s="97">
        <f>('NOVEMBER 16 '!O19)</f>
        <v>27</v>
      </c>
      <c r="Q19" s="98">
        <f>('DECEMBER 16  '!O19)</f>
        <v>25</v>
      </c>
    </row>
    <row r="20" spans="1:17" x14ac:dyDescent="0.2">
      <c r="A20" s="83"/>
      <c r="B20" s="75"/>
      <c r="C20" s="75"/>
      <c r="D20" s="75"/>
      <c r="E20" s="75"/>
      <c r="F20" s="10"/>
      <c r="G20" s="75"/>
      <c r="H20" s="75"/>
      <c r="I20" s="75"/>
      <c r="J20" s="75"/>
      <c r="K20" s="75"/>
      <c r="L20" s="75"/>
      <c r="M20" s="75"/>
      <c r="N20" s="75"/>
      <c r="O20" s="75"/>
      <c r="P20" s="75"/>
      <c r="Q20" s="84"/>
    </row>
    <row r="21" spans="1:17" ht="13.5" thickBot="1" x14ac:dyDescent="0.25">
      <c r="A21" s="108"/>
      <c r="B21" s="109"/>
      <c r="C21" s="109"/>
      <c r="D21" s="109"/>
      <c r="E21" s="109"/>
      <c r="F21" s="110"/>
      <c r="G21" s="109"/>
      <c r="H21" s="109"/>
      <c r="I21" s="109"/>
      <c r="J21" s="109"/>
      <c r="K21" s="109"/>
      <c r="L21" s="109"/>
      <c r="M21" s="109"/>
      <c r="N21" s="109"/>
      <c r="O21" s="109"/>
      <c r="P21" s="109"/>
      <c r="Q21" s="111"/>
    </row>
  </sheetData>
  <pageMargins left="0.7" right="0.7" top="0.75" bottom="0.75" header="0.3" footer="0.3"/>
  <pageSetup paperSize="9" scale="5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zoomScale="85" zoomScaleNormal="85" workbookViewId="0">
      <selection activeCell="P1" sqref="A1:P69"/>
    </sheetView>
  </sheetViews>
  <sheetFormatPr defaultRowHeight="12.75" x14ac:dyDescent="0.2"/>
  <cols>
    <col min="4" max="4" width="16.7109375" customWidth="1"/>
    <col min="5" max="6" width="10.7109375" customWidth="1"/>
    <col min="13" max="13" width="12.42578125" customWidth="1"/>
    <col min="14" max="14" width="11.85546875" customWidth="1"/>
    <col min="15" max="16" width="11.5703125" customWidth="1"/>
  </cols>
  <sheetData>
    <row r="1" spans="1:16" ht="13.5" thickBot="1" x14ac:dyDescent="0.25"/>
    <row r="2" spans="1:16" ht="15.75" x14ac:dyDescent="0.25">
      <c r="A2" s="75"/>
      <c r="B2" s="162"/>
      <c r="C2" s="163"/>
      <c r="D2" s="163"/>
      <c r="E2" s="163"/>
      <c r="F2" s="163"/>
      <c r="G2" s="163"/>
      <c r="H2" s="164"/>
      <c r="N2" s="343" t="s">
        <v>213</v>
      </c>
    </row>
    <row r="3" spans="1:16" ht="18" x14ac:dyDescent="0.25">
      <c r="A3" s="75"/>
      <c r="B3" s="358" t="s">
        <v>30</v>
      </c>
      <c r="C3" s="119"/>
      <c r="D3" s="75"/>
      <c r="E3" s="75"/>
      <c r="F3" s="75"/>
      <c r="G3" s="166">
        <f>SUM(G5:G11)</f>
        <v>29700</v>
      </c>
      <c r="H3" s="167"/>
      <c r="N3" s="342" t="s">
        <v>207</v>
      </c>
    </row>
    <row r="4" spans="1:16" ht="18" x14ac:dyDescent="0.25">
      <c r="A4" s="75"/>
      <c r="B4" s="165"/>
      <c r="C4" s="75"/>
      <c r="D4" s="75"/>
      <c r="E4" s="75"/>
      <c r="F4" s="75"/>
      <c r="G4" s="168"/>
      <c r="H4" s="167"/>
      <c r="N4" s="342" t="s">
        <v>209</v>
      </c>
    </row>
    <row r="5" spans="1:16" x14ac:dyDescent="0.2">
      <c r="A5" s="75"/>
      <c r="B5" s="165" t="s">
        <v>31</v>
      </c>
      <c r="C5" s="75"/>
      <c r="D5" s="75"/>
      <c r="E5" s="118">
        <v>60</v>
      </c>
      <c r="F5" s="169">
        <v>200</v>
      </c>
      <c r="G5" s="76">
        <f>(E5*F5)</f>
        <v>12000</v>
      </c>
      <c r="H5" s="167"/>
    </row>
    <row r="6" spans="1:16" x14ac:dyDescent="0.2">
      <c r="A6" s="75"/>
      <c r="B6" s="165" t="s">
        <v>32</v>
      </c>
      <c r="C6" s="75"/>
      <c r="D6" s="75"/>
      <c r="E6" s="118"/>
      <c r="F6" s="169"/>
      <c r="G6" s="76"/>
      <c r="H6" s="167"/>
    </row>
    <row r="7" spans="1:16" x14ac:dyDescent="0.2">
      <c r="A7" s="75"/>
      <c r="B7" s="165"/>
      <c r="C7" s="75"/>
      <c r="D7" s="75" t="s">
        <v>33</v>
      </c>
      <c r="E7" s="118">
        <v>1</v>
      </c>
      <c r="F7" s="169">
        <v>2500</v>
      </c>
      <c r="G7" s="76">
        <f>(E7*F7)</f>
        <v>2500</v>
      </c>
      <c r="H7" s="167"/>
    </row>
    <row r="8" spans="1:16" x14ac:dyDescent="0.2">
      <c r="A8" s="75"/>
      <c r="B8" s="165"/>
      <c r="C8" s="75"/>
      <c r="D8" s="75" t="s">
        <v>34</v>
      </c>
      <c r="E8" s="118">
        <v>4</v>
      </c>
      <c r="F8" s="169">
        <v>1200</v>
      </c>
      <c r="G8" s="76">
        <f>(E8*F8)</f>
        <v>4800</v>
      </c>
      <c r="H8" s="167"/>
    </row>
    <row r="9" spans="1:16" ht="13.5" thickBot="1" x14ac:dyDescent="0.25">
      <c r="A9" s="75"/>
      <c r="B9" s="165"/>
      <c r="C9" s="75"/>
      <c r="D9" s="75"/>
      <c r="E9" s="118"/>
      <c r="F9" s="169"/>
      <c r="G9" s="76"/>
      <c r="H9" s="167"/>
    </row>
    <row r="10" spans="1:16" x14ac:dyDescent="0.2">
      <c r="A10" s="75"/>
      <c r="B10" s="165" t="s">
        <v>35</v>
      </c>
      <c r="C10" s="75"/>
      <c r="D10" s="75"/>
      <c r="E10" s="118">
        <v>1</v>
      </c>
      <c r="F10" s="169">
        <v>2400</v>
      </c>
      <c r="G10" s="76">
        <f>(E10*F10)</f>
        <v>2400</v>
      </c>
      <c r="H10" s="167"/>
      <c r="J10" s="202"/>
      <c r="K10" s="203"/>
      <c r="L10" s="203"/>
      <c r="M10" s="203"/>
      <c r="N10" s="203"/>
      <c r="O10" s="203"/>
      <c r="P10" s="204"/>
    </row>
    <row r="11" spans="1:16" ht="15" x14ac:dyDescent="0.25">
      <c r="A11" s="75"/>
      <c r="B11" s="165" t="s">
        <v>36</v>
      </c>
      <c r="C11" s="75"/>
      <c r="D11" s="75"/>
      <c r="E11" s="118">
        <v>1</v>
      </c>
      <c r="F11" s="169">
        <v>8000</v>
      </c>
      <c r="G11" s="76">
        <f>(E11*F11)</f>
        <v>8000</v>
      </c>
      <c r="H11" s="167"/>
      <c r="J11" s="205"/>
      <c r="K11" s="206" t="s">
        <v>158</v>
      </c>
      <c r="L11" s="75"/>
      <c r="M11" s="75"/>
      <c r="N11" s="75"/>
      <c r="O11" s="207">
        <f>SUM(O13:O16)</f>
        <v>954492.5</v>
      </c>
      <c r="P11" s="208"/>
    </row>
    <row r="12" spans="1:16" x14ac:dyDescent="0.2">
      <c r="A12" s="75"/>
      <c r="B12" s="165"/>
      <c r="C12" s="75"/>
      <c r="D12" s="75"/>
      <c r="E12" s="118"/>
      <c r="F12" s="169"/>
      <c r="G12" s="76"/>
      <c r="H12" s="167"/>
      <c r="J12" s="205"/>
      <c r="K12" s="75"/>
      <c r="L12" s="75"/>
      <c r="M12" s="75"/>
      <c r="N12" s="75"/>
      <c r="O12" s="75"/>
      <c r="P12" s="208"/>
    </row>
    <row r="13" spans="1:16" ht="15" x14ac:dyDescent="0.25">
      <c r="A13" s="75"/>
      <c r="B13" s="358" t="s">
        <v>133</v>
      </c>
      <c r="C13" s="119"/>
      <c r="D13" s="75"/>
      <c r="E13" s="118"/>
      <c r="F13" s="169"/>
      <c r="G13" s="166">
        <f>SUM(G15:G16)</f>
        <v>13500</v>
      </c>
      <c r="H13" s="167"/>
      <c r="J13" s="205"/>
      <c r="K13" s="75"/>
      <c r="L13" s="75"/>
      <c r="M13" s="206" t="str">
        <f>(B3)</f>
        <v>ADVERTISING</v>
      </c>
      <c r="N13" s="75"/>
      <c r="O13" s="209">
        <f>(G3)</f>
        <v>29700</v>
      </c>
      <c r="P13" s="208"/>
    </row>
    <row r="14" spans="1:16" ht="15" x14ac:dyDescent="0.25">
      <c r="A14" s="75"/>
      <c r="B14" s="165"/>
      <c r="C14" s="75"/>
      <c r="D14" s="75"/>
      <c r="E14" s="118"/>
      <c r="F14" s="169"/>
      <c r="G14" s="76"/>
      <c r="H14" s="167"/>
      <c r="J14" s="205"/>
      <c r="K14" s="75"/>
      <c r="L14" s="75"/>
      <c r="M14" s="206" t="str">
        <f>(B13)</f>
        <v>OTHER INCOMES</v>
      </c>
      <c r="N14" s="75"/>
      <c r="O14" s="209">
        <f>(G13)</f>
        <v>13500</v>
      </c>
      <c r="P14" s="208"/>
    </row>
    <row r="15" spans="1:16" ht="15" x14ac:dyDescent="0.25">
      <c r="A15" s="75"/>
      <c r="B15" s="165" t="s">
        <v>134</v>
      </c>
      <c r="C15" s="75"/>
      <c r="D15" s="75"/>
      <c r="E15" s="118">
        <v>1</v>
      </c>
      <c r="F15" s="169">
        <v>3500</v>
      </c>
      <c r="G15" s="76">
        <f>(E15*F15)</f>
        <v>3500</v>
      </c>
      <c r="H15" s="167"/>
      <c r="J15" s="205"/>
      <c r="K15" s="75"/>
      <c r="L15" s="75"/>
      <c r="M15" s="206" t="str">
        <f>(B21)</f>
        <v>ACTIVITIES</v>
      </c>
      <c r="N15" s="75"/>
      <c r="O15" s="209">
        <f>(D21)</f>
        <v>848592.5</v>
      </c>
      <c r="P15" s="208"/>
    </row>
    <row r="16" spans="1:16" ht="15" x14ac:dyDescent="0.25">
      <c r="A16" s="75"/>
      <c r="B16" s="165" t="s">
        <v>135</v>
      </c>
      <c r="C16" s="75"/>
      <c r="D16" s="75"/>
      <c r="E16" s="118">
        <v>1</v>
      </c>
      <c r="F16" s="169">
        <v>10000</v>
      </c>
      <c r="G16" s="76">
        <f>(E16*F16)</f>
        <v>10000</v>
      </c>
      <c r="H16" s="167"/>
      <c r="J16" s="205"/>
      <c r="K16" s="75"/>
      <c r="L16" s="75"/>
      <c r="M16" s="206" t="str">
        <f>(B55)</f>
        <v>RENTALS</v>
      </c>
      <c r="N16" s="75"/>
      <c r="O16" s="209">
        <f>(D55)</f>
        <v>62700</v>
      </c>
      <c r="P16" s="208"/>
    </row>
    <row r="17" spans="1:16" ht="13.5" thickBot="1" x14ac:dyDescent="0.25">
      <c r="A17" s="75"/>
      <c r="B17" s="170"/>
      <c r="C17" s="171"/>
      <c r="D17" s="171"/>
      <c r="E17" s="171"/>
      <c r="F17" s="171"/>
      <c r="G17" s="171"/>
      <c r="H17" s="172"/>
      <c r="J17" s="210"/>
      <c r="K17" s="211"/>
      <c r="L17" s="211"/>
      <c r="M17" s="211"/>
      <c r="N17" s="211"/>
      <c r="O17" s="211"/>
      <c r="P17" s="212"/>
    </row>
    <row r="18" spans="1:16" ht="13.5" thickBot="1" x14ac:dyDescent="0.25"/>
    <row r="19" spans="1:16" x14ac:dyDescent="0.2">
      <c r="B19" t="s">
        <v>8</v>
      </c>
      <c r="E19" s="78" t="s">
        <v>0</v>
      </c>
      <c r="F19" s="79" t="s">
        <v>37</v>
      </c>
      <c r="G19" s="79" t="s">
        <v>38</v>
      </c>
      <c r="H19" s="79" t="s">
        <v>87</v>
      </c>
      <c r="I19" s="79" t="s">
        <v>39</v>
      </c>
      <c r="J19" s="79" t="s">
        <v>40</v>
      </c>
      <c r="K19" s="79" t="s">
        <v>41</v>
      </c>
      <c r="L19" s="79" t="s">
        <v>88</v>
      </c>
      <c r="M19" s="79" t="s">
        <v>45</v>
      </c>
      <c r="N19" s="79" t="s">
        <v>42</v>
      </c>
      <c r="O19" s="79" t="s">
        <v>43</v>
      </c>
      <c r="P19" s="80" t="s">
        <v>44</v>
      </c>
    </row>
    <row r="20" spans="1:16" x14ac:dyDescent="0.2">
      <c r="E20" s="81"/>
      <c r="F20" s="10"/>
      <c r="G20" s="10"/>
      <c r="H20" s="10"/>
      <c r="I20" s="10"/>
      <c r="J20" s="10"/>
      <c r="K20" s="10"/>
      <c r="L20" s="10"/>
      <c r="M20" s="10"/>
      <c r="N20" s="10"/>
      <c r="O20" s="10"/>
      <c r="P20" s="82"/>
    </row>
    <row r="21" spans="1:16" x14ac:dyDescent="0.2">
      <c r="A21" s="44" t="s">
        <v>56</v>
      </c>
      <c r="B21" s="1" t="s">
        <v>157</v>
      </c>
      <c r="C21" s="1"/>
      <c r="D21" s="161">
        <f>SUM(D23:D53)</f>
        <v>848592.5</v>
      </c>
      <c r="E21" s="81"/>
      <c r="F21" s="10"/>
      <c r="G21" s="10"/>
      <c r="H21" s="10"/>
      <c r="I21" s="10"/>
      <c r="J21" s="10"/>
      <c r="K21" s="10"/>
      <c r="L21" s="10"/>
      <c r="M21" s="10"/>
      <c r="N21" s="10"/>
      <c r="O21" s="10"/>
      <c r="P21" s="82"/>
    </row>
    <row r="22" spans="1:16" x14ac:dyDescent="0.2">
      <c r="A22" s="44">
        <v>115</v>
      </c>
      <c r="B22" t="s">
        <v>15</v>
      </c>
      <c r="D22" s="41"/>
      <c r="E22" s="173">
        <f>('1A - JANUARY 16'!O10)</f>
        <v>81</v>
      </c>
      <c r="F22" s="174">
        <f>('1 - ICE HOURS'!G10)</f>
        <v>80</v>
      </c>
      <c r="G22" s="174">
        <f>('1 - ICE HOURS'!H10)</f>
        <v>86</v>
      </c>
      <c r="H22" s="174">
        <f>('1 - ICE HOURS'!I10)</f>
        <v>81</v>
      </c>
      <c r="I22" s="174">
        <f>('1 - ICE HOURS'!J10)</f>
        <v>84</v>
      </c>
      <c r="J22" s="174">
        <f>('1 - ICE HOURS'!K10)</f>
        <v>83</v>
      </c>
      <c r="K22" s="174">
        <f>('1 - ICE HOURS'!L10)</f>
        <v>81</v>
      </c>
      <c r="L22" s="174">
        <f>('1 - ICE HOURS'!M10)</f>
        <v>0</v>
      </c>
      <c r="M22" s="174">
        <f>('1 - ICE HOURS'!N10)</f>
        <v>81</v>
      </c>
      <c r="N22" s="174">
        <f>('1 - ICE HOURS'!O10)</f>
        <v>83</v>
      </c>
      <c r="O22" s="174">
        <f>('1 - ICE HOURS'!P10)</f>
        <v>83</v>
      </c>
      <c r="P22" s="175">
        <f>('1 - ICE HOURS'!Q10)</f>
        <v>83</v>
      </c>
    </row>
    <row r="23" spans="1:16" x14ac:dyDescent="0.2">
      <c r="A23" s="44"/>
      <c r="D23" s="160">
        <f>SUM(E23:P23)</f>
        <v>104190</v>
      </c>
      <c r="E23" s="176">
        <f>($A$22*E22)</f>
        <v>9315</v>
      </c>
      <c r="F23" s="177">
        <f t="shared" ref="F23:H23" si="0">($A$22*F22)</f>
        <v>9200</v>
      </c>
      <c r="G23" s="177">
        <f t="shared" si="0"/>
        <v>9890</v>
      </c>
      <c r="H23" s="177">
        <f t="shared" si="0"/>
        <v>9315</v>
      </c>
      <c r="I23" s="177">
        <f t="shared" ref="I23" si="1">($A$22*I22)</f>
        <v>9660</v>
      </c>
      <c r="J23" s="177">
        <f t="shared" ref="J23" si="2">($A$22*J22)</f>
        <v>9545</v>
      </c>
      <c r="K23" s="177">
        <f t="shared" ref="K23" si="3">($A$22*K22)</f>
        <v>9315</v>
      </c>
      <c r="L23" s="177">
        <f t="shared" ref="L23" si="4">($A$22*L22)</f>
        <v>0</v>
      </c>
      <c r="M23" s="177">
        <f t="shared" ref="M23" si="5">($A$22*M22)</f>
        <v>9315</v>
      </c>
      <c r="N23" s="177">
        <f t="shared" ref="N23" si="6">($A$22*N22)</f>
        <v>9545</v>
      </c>
      <c r="O23" s="177">
        <f t="shared" ref="O23" si="7">($A$22*O22)</f>
        <v>9545</v>
      </c>
      <c r="P23" s="178">
        <f t="shared" ref="P23" si="8">($A$22*P22)</f>
        <v>9545</v>
      </c>
    </row>
    <row r="24" spans="1:16" x14ac:dyDescent="0.2">
      <c r="A24" s="44">
        <v>115</v>
      </c>
      <c r="B24" t="s">
        <v>16</v>
      </c>
      <c r="D24" s="41"/>
      <c r="E24" s="173">
        <f>('1A - JANUARY 16'!O11)</f>
        <v>39</v>
      </c>
      <c r="F24" s="174">
        <f>('1 - ICE HOURS'!G11)</f>
        <v>38</v>
      </c>
      <c r="G24" s="174">
        <f>('1 - ICE HOURS'!H11)</f>
        <v>40</v>
      </c>
      <c r="H24" s="174">
        <f>('1 - ICE HOURS'!I11)</f>
        <v>38</v>
      </c>
      <c r="I24" s="174">
        <f>('1 - ICE HOURS'!J11)</f>
        <v>39</v>
      </c>
      <c r="J24" s="174">
        <f>('1 - ICE HOURS'!K11)</f>
        <v>39</v>
      </c>
      <c r="K24" s="174">
        <f>('1 - ICE HOURS'!L11)</f>
        <v>39</v>
      </c>
      <c r="L24" s="174">
        <f>('1 - ICE HOURS'!M11)</f>
        <v>0</v>
      </c>
      <c r="M24" s="174">
        <f>('1 - ICE HOURS'!N11)</f>
        <v>39</v>
      </c>
      <c r="N24" s="174">
        <f>('1 - ICE HOURS'!O11)</f>
        <v>39</v>
      </c>
      <c r="O24" s="174">
        <f>('1 - ICE HOURS'!P11)</f>
        <v>39</v>
      </c>
      <c r="P24" s="175">
        <f>('1 - ICE HOURS'!Q11)</f>
        <v>40</v>
      </c>
    </row>
    <row r="25" spans="1:16" x14ac:dyDescent="0.2">
      <c r="A25" s="44"/>
      <c r="D25" s="160">
        <f>SUM(E25:P25)</f>
        <v>49335</v>
      </c>
      <c r="E25" s="176">
        <f>($A$22*E24)</f>
        <v>4485</v>
      </c>
      <c r="F25" s="177">
        <f t="shared" ref="F25:P25" si="9">($A$22*F24)</f>
        <v>4370</v>
      </c>
      <c r="G25" s="177">
        <f t="shared" si="9"/>
        <v>4600</v>
      </c>
      <c r="H25" s="177">
        <f t="shared" si="9"/>
        <v>4370</v>
      </c>
      <c r="I25" s="177">
        <f t="shared" si="9"/>
        <v>4485</v>
      </c>
      <c r="J25" s="177">
        <f t="shared" si="9"/>
        <v>4485</v>
      </c>
      <c r="K25" s="177">
        <f t="shared" si="9"/>
        <v>4485</v>
      </c>
      <c r="L25" s="177">
        <f t="shared" si="9"/>
        <v>0</v>
      </c>
      <c r="M25" s="177">
        <f t="shared" si="9"/>
        <v>4485</v>
      </c>
      <c r="N25" s="177">
        <f t="shared" si="9"/>
        <v>4485</v>
      </c>
      <c r="O25" s="177">
        <f t="shared" si="9"/>
        <v>4485</v>
      </c>
      <c r="P25" s="178">
        <f t="shared" si="9"/>
        <v>4600</v>
      </c>
    </row>
    <row r="26" spans="1:16" x14ac:dyDescent="0.2">
      <c r="A26" s="44">
        <v>115</v>
      </c>
      <c r="B26" t="s">
        <v>24</v>
      </c>
      <c r="D26" s="41"/>
      <c r="E26" s="173">
        <f>('1A - JANUARY 16'!O12)</f>
        <v>24</v>
      </c>
      <c r="F26" s="174">
        <f>('1 - ICE HOURS'!G12)</f>
        <v>20</v>
      </c>
      <c r="G26" s="174">
        <f>('1 - ICE HOURS'!H12)</f>
        <v>21</v>
      </c>
      <c r="H26" s="174">
        <f>('1 - ICE HOURS'!I12)</f>
        <v>20</v>
      </c>
      <c r="I26" s="174">
        <f>('1 - ICE HOURS'!J12)</f>
        <v>24</v>
      </c>
      <c r="J26" s="174">
        <f>('1 - ICE HOURS'!K12)</f>
        <v>21</v>
      </c>
      <c r="K26" s="174">
        <f>('1 - ICE HOURS'!L12)</f>
        <v>24</v>
      </c>
      <c r="L26" s="174">
        <f>('1 - ICE HOURS'!M12)</f>
        <v>0</v>
      </c>
      <c r="M26" s="174">
        <f>('1 - ICE HOURS'!N12)</f>
        <v>18</v>
      </c>
      <c r="N26" s="174">
        <f>('1 - ICE HOURS'!O12)</f>
        <v>24</v>
      </c>
      <c r="O26" s="174">
        <f>('1 - ICE HOURS'!P12)</f>
        <v>21</v>
      </c>
      <c r="P26" s="175">
        <f>('1 - ICE HOURS'!Q12)</f>
        <v>20</v>
      </c>
    </row>
    <row r="27" spans="1:16" x14ac:dyDescent="0.2">
      <c r="A27" s="44"/>
      <c r="D27" s="160">
        <f>SUM(E27:P27)</f>
        <v>27255</v>
      </c>
      <c r="E27" s="176">
        <f>($A$22*E26)</f>
        <v>2760</v>
      </c>
      <c r="F27" s="177">
        <f t="shared" ref="F27:P27" si="10">($A$22*F26)</f>
        <v>2300</v>
      </c>
      <c r="G27" s="177">
        <f t="shared" si="10"/>
        <v>2415</v>
      </c>
      <c r="H27" s="177">
        <f t="shared" si="10"/>
        <v>2300</v>
      </c>
      <c r="I27" s="177">
        <f t="shared" si="10"/>
        <v>2760</v>
      </c>
      <c r="J27" s="177">
        <f t="shared" si="10"/>
        <v>2415</v>
      </c>
      <c r="K27" s="177">
        <f t="shared" si="10"/>
        <v>2760</v>
      </c>
      <c r="L27" s="177">
        <f t="shared" si="10"/>
        <v>0</v>
      </c>
      <c r="M27" s="177">
        <f t="shared" si="10"/>
        <v>2070</v>
      </c>
      <c r="N27" s="177">
        <f t="shared" si="10"/>
        <v>2760</v>
      </c>
      <c r="O27" s="177">
        <f t="shared" si="10"/>
        <v>2415</v>
      </c>
      <c r="P27" s="178">
        <f t="shared" si="10"/>
        <v>2300</v>
      </c>
    </row>
    <row r="28" spans="1:16" x14ac:dyDescent="0.2">
      <c r="A28" s="44"/>
      <c r="B28" s="43" t="s">
        <v>21</v>
      </c>
      <c r="C28" s="43"/>
      <c r="D28" s="41"/>
      <c r="E28" s="173">
        <f>('1A - JANUARY 16'!O13)</f>
        <v>63</v>
      </c>
      <c r="F28" s="174">
        <f>('1 - ICE HOURS'!G13)</f>
        <v>63</v>
      </c>
      <c r="G28" s="174">
        <f>('1 - ICE HOURS'!H13)</f>
        <v>69</v>
      </c>
      <c r="H28" s="174">
        <f>('1 - ICE HOURS'!I13)</f>
        <v>63</v>
      </c>
      <c r="I28" s="174">
        <f>('1 - ICE HOURS'!J13)</f>
        <v>66</v>
      </c>
      <c r="J28" s="174">
        <f>('1 - ICE HOURS'!K13)</f>
        <v>66</v>
      </c>
      <c r="K28" s="174">
        <f>('1 - ICE HOURS'!L13)</f>
        <v>63</v>
      </c>
      <c r="L28" s="174">
        <f>('1 - ICE HOURS'!M13)</f>
        <v>0</v>
      </c>
      <c r="M28" s="174">
        <f>('1 - ICE HOURS'!N13)</f>
        <v>66</v>
      </c>
      <c r="N28" s="174">
        <f>('1 - ICE HOURS'!O13)</f>
        <v>63</v>
      </c>
      <c r="O28" s="174">
        <f>('1 - ICE HOURS'!P13)</f>
        <v>66</v>
      </c>
      <c r="P28" s="175">
        <f>('1 - ICE HOURS'!Q13)</f>
        <v>66</v>
      </c>
    </row>
    <row r="29" spans="1:16" x14ac:dyDescent="0.2">
      <c r="A29" s="44"/>
      <c r="B29" s="42" t="s">
        <v>52</v>
      </c>
      <c r="C29" s="42"/>
      <c r="D29" s="41"/>
      <c r="E29" s="179">
        <f>(E28/3)</f>
        <v>21</v>
      </c>
      <c r="F29" s="180">
        <f>(F28/3)</f>
        <v>21</v>
      </c>
      <c r="G29" s="180">
        <f t="shared" ref="G29:P29" si="11">(G28/3)</f>
        <v>23</v>
      </c>
      <c r="H29" s="180">
        <f t="shared" si="11"/>
        <v>21</v>
      </c>
      <c r="I29" s="180">
        <f t="shared" si="11"/>
        <v>22</v>
      </c>
      <c r="J29" s="180">
        <f t="shared" si="11"/>
        <v>22</v>
      </c>
      <c r="K29" s="180">
        <f t="shared" si="11"/>
        <v>21</v>
      </c>
      <c r="L29" s="180">
        <f t="shared" si="11"/>
        <v>0</v>
      </c>
      <c r="M29" s="180">
        <f t="shared" si="11"/>
        <v>22</v>
      </c>
      <c r="N29" s="180">
        <f t="shared" si="11"/>
        <v>21</v>
      </c>
      <c r="O29" s="180">
        <f t="shared" si="11"/>
        <v>22</v>
      </c>
      <c r="P29" s="181">
        <f t="shared" si="11"/>
        <v>22</v>
      </c>
    </row>
    <row r="30" spans="1:16" x14ac:dyDescent="0.2">
      <c r="A30" s="44"/>
      <c r="B30" s="42" t="s">
        <v>149</v>
      </c>
      <c r="C30" s="42"/>
      <c r="D30" s="41"/>
      <c r="E30" s="182">
        <v>60</v>
      </c>
      <c r="F30" s="183">
        <v>60</v>
      </c>
      <c r="G30" s="183">
        <v>60</v>
      </c>
      <c r="H30" s="183">
        <v>60</v>
      </c>
      <c r="I30" s="183">
        <v>60</v>
      </c>
      <c r="J30" s="183">
        <v>60</v>
      </c>
      <c r="K30" s="183">
        <v>60</v>
      </c>
      <c r="L30" s="183">
        <v>0</v>
      </c>
      <c r="M30" s="183">
        <v>60</v>
      </c>
      <c r="N30" s="183">
        <v>60</v>
      </c>
      <c r="O30" s="183">
        <v>60</v>
      </c>
      <c r="P30" s="184">
        <v>60</v>
      </c>
    </row>
    <row r="31" spans="1:16" x14ac:dyDescent="0.2">
      <c r="A31" s="44">
        <v>3</v>
      </c>
      <c r="B31" s="42" t="s">
        <v>53</v>
      </c>
      <c r="C31" s="42"/>
      <c r="D31" s="160">
        <f>SUM(E31:P31)</f>
        <v>42840</v>
      </c>
      <c r="E31" s="176">
        <f>($A$31*E29*E30)</f>
        <v>3780</v>
      </c>
      <c r="F31" s="177">
        <f>($A$31*F29*F30)</f>
        <v>3780</v>
      </c>
      <c r="G31" s="177">
        <f t="shared" ref="G31:P31" si="12">($A$31*G29*G30)</f>
        <v>4140</v>
      </c>
      <c r="H31" s="177">
        <f t="shared" si="12"/>
        <v>3780</v>
      </c>
      <c r="I31" s="177">
        <f t="shared" si="12"/>
        <v>3960</v>
      </c>
      <c r="J31" s="177">
        <f t="shared" si="12"/>
        <v>3960</v>
      </c>
      <c r="K31" s="177">
        <f t="shared" si="12"/>
        <v>3780</v>
      </c>
      <c r="L31" s="177">
        <f t="shared" si="12"/>
        <v>0</v>
      </c>
      <c r="M31" s="177">
        <f t="shared" si="12"/>
        <v>3960</v>
      </c>
      <c r="N31" s="177">
        <f t="shared" si="12"/>
        <v>3780</v>
      </c>
      <c r="O31" s="177">
        <f t="shared" si="12"/>
        <v>3960</v>
      </c>
      <c r="P31" s="178">
        <f t="shared" si="12"/>
        <v>3960</v>
      </c>
    </row>
    <row r="32" spans="1:16" x14ac:dyDescent="0.2">
      <c r="A32" s="44">
        <v>2.5</v>
      </c>
      <c r="B32" s="42" t="s">
        <v>54</v>
      </c>
      <c r="C32" s="42"/>
      <c r="D32" s="160">
        <f>SUM(E32:P32)</f>
        <v>35700</v>
      </c>
      <c r="E32" s="176">
        <f>($A$32*E30*E29)</f>
        <v>3150</v>
      </c>
      <c r="F32" s="177">
        <f>($A$32*F30*F29)</f>
        <v>3150</v>
      </c>
      <c r="G32" s="177">
        <f t="shared" ref="G32:P32" si="13">($A$32*G30*G29)</f>
        <v>3450</v>
      </c>
      <c r="H32" s="177">
        <f t="shared" si="13"/>
        <v>3150</v>
      </c>
      <c r="I32" s="177">
        <f t="shared" si="13"/>
        <v>3300</v>
      </c>
      <c r="J32" s="177">
        <f t="shared" si="13"/>
        <v>3300</v>
      </c>
      <c r="K32" s="177">
        <f t="shared" si="13"/>
        <v>3150</v>
      </c>
      <c r="L32" s="177">
        <f t="shared" si="13"/>
        <v>0</v>
      </c>
      <c r="M32" s="177">
        <f t="shared" si="13"/>
        <v>3300</v>
      </c>
      <c r="N32" s="177">
        <f t="shared" si="13"/>
        <v>3150</v>
      </c>
      <c r="O32" s="177">
        <f t="shared" si="13"/>
        <v>3300</v>
      </c>
      <c r="P32" s="178">
        <f t="shared" si="13"/>
        <v>3300</v>
      </c>
    </row>
    <row r="33" spans="1:16" x14ac:dyDescent="0.2">
      <c r="A33" s="44"/>
      <c r="D33" s="41"/>
      <c r="E33" s="173"/>
      <c r="F33" s="174"/>
      <c r="G33" s="174"/>
      <c r="H33" s="174"/>
      <c r="I33" s="174"/>
      <c r="J33" s="174"/>
      <c r="K33" s="174"/>
      <c r="L33" s="174"/>
      <c r="M33" s="174"/>
      <c r="N33" s="174"/>
      <c r="O33" s="174"/>
      <c r="P33" s="175"/>
    </row>
    <row r="34" spans="1:16" x14ac:dyDescent="0.2">
      <c r="A34" s="44">
        <v>110</v>
      </c>
      <c r="B34" t="s">
        <v>18</v>
      </c>
      <c r="D34" s="41"/>
      <c r="E34" s="173">
        <f>('1A - JANUARY 16'!O14)</f>
        <v>44</v>
      </c>
      <c r="F34" s="174">
        <f>('1 - ICE HOURS'!G14)</f>
        <v>40</v>
      </c>
      <c r="G34" s="174">
        <f>('1 - ICE HOURS'!H14)</f>
        <v>46</v>
      </c>
      <c r="H34" s="174">
        <f>('1 - ICE HOURS'!I14)</f>
        <v>42</v>
      </c>
      <c r="I34" s="174">
        <f>('1 - ICE HOURS'!J14)</f>
        <v>45</v>
      </c>
      <c r="J34" s="174">
        <f>('1 - ICE HOURS'!K14)</f>
        <v>43</v>
      </c>
      <c r="K34" s="174">
        <f>('1 - ICE HOURS'!L14)</f>
        <v>44</v>
      </c>
      <c r="L34" s="174">
        <f>('1 - ICE HOURS'!M14)</f>
        <v>0</v>
      </c>
      <c r="M34" s="174">
        <f>('1 - ICE HOURS'!N14)</f>
        <v>43</v>
      </c>
      <c r="N34" s="174">
        <f>('1 - ICE HOURS'!O14)</f>
        <v>44</v>
      </c>
      <c r="O34" s="174">
        <f>('1 - ICE HOURS'!P14)</f>
        <v>43</v>
      </c>
      <c r="P34" s="175">
        <f>('1 - ICE HOURS'!Q14)</f>
        <v>45</v>
      </c>
    </row>
    <row r="35" spans="1:16" x14ac:dyDescent="0.2">
      <c r="A35" s="44"/>
      <c r="D35" s="160">
        <f>SUM(E35:P35)</f>
        <v>52690</v>
      </c>
      <c r="E35" s="176">
        <f>($A$34*E34)</f>
        <v>4840</v>
      </c>
      <c r="F35" s="177">
        <f t="shared" ref="F35:P35" si="14">($A$34*F34)</f>
        <v>4400</v>
      </c>
      <c r="G35" s="177">
        <f t="shared" si="14"/>
        <v>5060</v>
      </c>
      <c r="H35" s="177">
        <f t="shared" si="14"/>
        <v>4620</v>
      </c>
      <c r="I35" s="177">
        <f t="shared" si="14"/>
        <v>4950</v>
      </c>
      <c r="J35" s="177">
        <f t="shared" si="14"/>
        <v>4730</v>
      </c>
      <c r="K35" s="177">
        <f t="shared" si="14"/>
        <v>4840</v>
      </c>
      <c r="L35" s="177">
        <f t="shared" si="14"/>
        <v>0</v>
      </c>
      <c r="M35" s="177">
        <f t="shared" si="14"/>
        <v>4730</v>
      </c>
      <c r="N35" s="177">
        <f t="shared" si="14"/>
        <v>4840</v>
      </c>
      <c r="O35" s="177">
        <f t="shared" si="14"/>
        <v>4730</v>
      </c>
      <c r="P35" s="178">
        <f t="shared" si="14"/>
        <v>4950</v>
      </c>
    </row>
    <row r="36" spans="1:16" x14ac:dyDescent="0.2">
      <c r="A36" s="44">
        <v>110</v>
      </c>
      <c r="B36" t="s">
        <v>25</v>
      </c>
      <c r="D36" s="41"/>
      <c r="E36" s="173">
        <f>('1A - JANUARY 16'!O15)</f>
        <v>15</v>
      </c>
      <c r="F36" s="174">
        <f>('1 - ICE HOURS'!G15)</f>
        <v>12</v>
      </c>
      <c r="G36" s="174">
        <f>('1 - ICE HOURS'!H15)</f>
        <v>12</v>
      </c>
      <c r="H36" s="174">
        <f>('1 - ICE HOURS'!I15)</f>
        <v>15</v>
      </c>
      <c r="I36" s="174">
        <f>('1 - ICE HOURS'!J15)</f>
        <v>12</v>
      </c>
      <c r="J36" s="174">
        <f>('1 - ICE HOURS'!K15)</f>
        <v>12</v>
      </c>
      <c r="K36" s="174">
        <f>('1 - ICE HOURS'!L15)</f>
        <v>15</v>
      </c>
      <c r="L36" s="174">
        <f>('1 - ICE HOURS'!M15)</f>
        <v>0</v>
      </c>
      <c r="M36" s="174">
        <f>('1 - ICE HOURS'!N15)</f>
        <v>12</v>
      </c>
      <c r="N36" s="174">
        <f>('1 - ICE HOURS'!O15)</f>
        <v>15</v>
      </c>
      <c r="O36" s="174">
        <f>('1 - ICE HOURS'!P15)</f>
        <v>12</v>
      </c>
      <c r="P36" s="175">
        <f>('1 - ICE HOURS'!Q15)</f>
        <v>12</v>
      </c>
    </row>
    <row r="37" spans="1:16" x14ac:dyDescent="0.2">
      <c r="A37" s="44"/>
      <c r="D37" s="160">
        <f>SUM(E37:P37)</f>
        <v>15840</v>
      </c>
      <c r="E37" s="176">
        <f>($A$36*E36)</f>
        <v>1650</v>
      </c>
      <c r="F37" s="177">
        <f>($A$36*F36)</f>
        <v>1320</v>
      </c>
      <c r="G37" s="177">
        <f t="shared" ref="G37:P37" si="15">($A$36*G36)</f>
        <v>1320</v>
      </c>
      <c r="H37" s="177">
        <f t="shared" si="15"/>
        <v>1650</v>
      </c>
      <c r="I37" s="177">
        <f t="shared" si="15"/>
        <v>1320</v>
      </c>
      <c r="J37" s="177">
        <f t="shared" si="15"/>
        <v>1320</v>
      </c>
      <c r="K37" s="177">
        <f t="shared" si="15"/>
        <v>1650</v>
      </c>
      <c r="L37" s="177">
        <f t="shared" si="15"/>
        <v>0</v>
      </c>
      <c r="M37" s="177">
        <f t="shared" si="15"/>
        <v>1320</v>
      </c>
      <c r="N37" s="177">
        <f t="shared" si="15"/>
        <v>1650</v>
      </c>
      <c r="O37" s="177">
        <f t="shared" si="15"/>
        <v>1320</v>
      </c>
      <c r="P37" s="178">
        <f t="shared" si="15"/>
        <v>1320</v>
      </c>
    </row>
    <row r="38" spans="1:16" x14ac:dyDescent="0.2">
      <c r="A38" s="44">
        <v>180</v>
      </c>
      <c r="B38" t="s">
        <v>19</v>
      </c>
      <c r="D38" s="41"/>
      <c r="E38" s="173">
        <f>('1A - JANUARY 16'!O16)</f>
        <v>37</v>
      </c>
      <c r="F38" s="174">
        <f>('1 - ICE HOURS'!G16)</f>
        <v>33</v>
      </c>
      <c r="G38" s="174">
        <f>('1 - ICE HOURS'!H16)</f>
        <v>34</v>
      </c>
      <c r="H38" s="174">
        <f>('1 - ICE HOURS'!I16)</f>
        <v>35</v>
      </c>
      <c r="I38" s="174">
        <f>('1 - ICE HOURS'!J16)</f>
        <v>36</v>
      </c>
      <c r="J38" s="174">
        <f>('1 - ICE HOURS'!K16)</f>
        <v>33</v>
      </c>
      <c r="K38" s="174">
        <f>('1 - ICE HOURS'!L16)</f>
        <v>37</v>
      </c>
      <c r="L38" s="174">
        <f>('1 - ICE HOURS'!M16)</f>
        <v>0</v>
      </c>
      <c r="M38" s="174">
        <f>('1 - ICE HOURS'!N16)</f>
        <v>33</v>
      </c>
      <c r="N38" s="174">
        <f>('1 - ICE HOURS'!O16)</f>
        <v>36</v>
      </c>
      <c r="O38" s="174">
        <f>('1 - ICE HOURS'!P16)</f>
        <v>33</v>
      </c>
      <c r="P38" s="175">
        <f>('1 - ICE HOURS'!Q16)</f>
        <v>36</v>
      </c>
    </row>
    <row r="39" spans="1:16" x14ac:dyDescent="0.2">
      <c r="A39" s="44"/>
      <c r="D39" s="160">
        <f>SUM(E39:P39)</f>
        <v>68940</v>
      </c>
      <c r="E39" s="176">
        <f>($A$38*E38)</f>
        <v>6660</v>
      </c>
      <c r="F39" s="177">
        <f>($A$38*F38)</f>
        <v>5940</v>
      </c>
      <c r="G39" s="177">
        <f t="shared" ref="G39:P39" si="16">($A$38*G38)</f>
        <v>6120</v>
      </c>
      <c r="H39" s="177">
        <f t="shared" si="16"/>
        <v>6300</v>
      </c>
      <c r="I39" s="177">
        <f t="shared" si="16"/>
        <v>6480</v>
      </c>
      <c r="J39" s="177">
        <f t="shared" si="16"/>
        <v>5940</v>
      </c>
      <c r="K39" s="177">
        <f t="shared" si="16"/>
        <v>6660</v>
      </c>
      <c r="L39" s="177">
        <f t="shared" si="16"/>
        <v>0</v>
      </c>
      <c r="M39" s="177">
        <f t="shared" si="16"/>
        <v>5940</v>
      </c>
      <c r="N39" s="177">
        <f t="shared" si="16"/>
        <v>6480</v>
      </c>
      <c r="O39" s="177">
        <f t="shared" si="16"/>
        <v>5940</v>
      </c>
      <c r="P39" s="178">
        <f t="shared" si="16"/>
        <v>6480</v>
      </c>
    </row>
    <row r="40" spans="1:16" x14ac:dyDescent="0.2">
      <c r="A40" s="44"/>
      <c r="B40" t="s">
        <v>22</v>
      </c>
      <c r="D40" s="41"/>
      <c r="E40" s="173">
        <f>('1A - JANUARY 16'!O17)</f>
        <v>123</v>
      </c>
      <c r="F40" s="174">
        <f>('1 - ICE HOURS'!G17)</f>
        <v>111</v>
      </c>
      <c r="G40" s="174">
        <f>('1 - ICE HOURS'!H17)</f>
        <v>101</v>
      </c>
      <c r="H40" s="174">
        <f>('1 - ICE HOURS'!I17)</f>
        <v>117</v>
      </c>
      <c r="I40" s="174">
        <f>('1 - ICE HOURS'!J17)</f>
        <v>120</v>
      </c>
      <c r="J40" s="174">
        <f>('1 - ICE HOURS'!K17)</f>
        <v>114</v>
      </c>
      <c r="K40" s="174">
        <f>('1 - ICE HOURS'!L17)</f>
        <v>123</v>
      </c>
      <c r="L40" s="174">
        <f>('1 - ICE HOURS'!M17)</f>
        <v>0</v>
      </c>
      <c r="M40" s="174">
        <f>('1 - ICE HOURS'!N17)</f>
        <v>115</v>
      </c>
      <c r="N40" s="174">
        <f>('1 - ICE HOURS'!O17)</f>
        <v>123</v>
      </c>
      <c r="O40" s="174">
        <f>('1 - ICE HOURS'!P17)</f>
        <v>114</v>
      </c>
      <c r="P40" s="175">
        <f>('1 - ICE HOURS'!Q17)</f>
        <v>120</v>
      </c>
    </row>
    <row r="41" spans="1:16" x14ac:dyDescent="0.2">
      <c r="A41" s="44"/>
      <c r="B41" s="42" t="s">
        <v>52</v>
      </c>
      <c r="C41" s="42"/>
      <c r="D41" s="41"/>
      <c r="E41" s="179">
        <f>(E40/3)</f>
        <v>41</v>
      </c>
      <c r="F41" s="180">
        <f>(F40/3)</f>
        <v>37</v>
      </c>
      <c r="G41" s="180">
        <f t="shared" ref="G41:P41" si="17">(G40/3)</f>
        <v>33.666666666666664</v>
      </c>
      <c r="H41" s="180">
        <f t="shared" si="17"/>
        <v>39</v>
      </c>
      <c r="I41" s="180">
        <f t="shared" si="17"/>
        <v>40</v>
      </c>
      <c r="J41" s="180">
        <f t="shared" si="17"/>
        <v>38</v>
      </c>
      <c r="K41" s="180">
        <f t="shared" si="17"/>
        <v>41</v>
      </c>
      <c r="L41" s="180">
        <f t="shared" si="17"/>
        <v>0</v>
      </c>
      <c r="M41" s="180">
        <f t="shared" si="17"/>
        <v>38.333333333333336</v>
      </c>
      <c r="N41" s="180">
        <f t="shared" si="17"/>
        <v>41</v>
      </c>
      <c r="O41" s="180">
        <f t="shared" si="17"/>
        <v>38</v>
      </c>
      <c r="P41" s="181">
        <f t="shared" si="17"/>
        <v>40</v>
      </c>
    </row>
    <row r="42" spans="1:16" x14ac:dyDescent="0.2">
      <c r="A42" s="44"/>
      <c r="B42" s="42" t="s">
        <v>148</v>
      </c>
      <c r="C42" s="42"/>
      <c r="D42" s="41"/>
      <c r="E42" s="182">
        <v>75</v>
      </c>
      <c r="F42" s="183">
        <v>75</v>
      </c>
      <c r="G42" s="183">
        <v>75</v>
      </c>
      <c r="H42" s="183">
        <v>75</v>
      </c>
      <c r="I42" s="183">
        <v>75</v>
      </c>
      <c r="J42" s="183">
        <v>75</v>
      </c>
      <c r="K42" s="183">
        <v>75</v>
      </c>
      <c r="L42" s="183">
        <v>0</v>
      </c>
      <c r="M42" s="183">
        <v>75</v>
      </c>
      <c r="N42" s="183">
        <v>75</v>
      </c>
      <c r="O42" s="183">
        <v>75</v>
      </c>
      <c r="P42" s="184">
        <v>75</v>
      </c>
    </row>
    <row r="43" spans="1:16" x14ac:dyDescent="0.2">
      <c r="A43" s="44">
        <v>5</v>
      </c>
      <c r="B43" s="42" t="s">
        <v>53</v>
      </c>
      <c r="C43" s="42"/>
      <c r="D43" s="160">
        <f>SUM(E43:P43)</f>
        <v>160125</v>
      </c>
      <c r="E43" s="176">
        <f>($A$43*E41*E42)</f>
        <v>15375</v>
      </c>
      <c r="F43" s="177">
        <f t="shared" ref="F43:P43" si="18">($A$43*F41*F42)</f>
        <v>13875</v>
      </c>
      <c r="G43" s="177">
        <f t="shared" si="18"/>
        <v>12624.999999999998</v>
      </c>
      <c r="H43" s="177">
        <f t="shared" si="18"/>
        <v>14625</v>
      </c>
      <c r="I43" s="177">
        <f t="shared" si="18"/>
        <v>15000</v>
      </c>
      <c r="J43" s="177">
        <f t="shared" si="18"/>
        <v>14250</v>
      </c>
      <c r="K43" s="177">
        <f t="shared" si="18"/>
        <v>15375</v>
      </c>
      <c r="L43" s="177">
        <f t="shared" si="18"/>
        <v>0</v>
      </c>
      <c r="M43" s="177">
        <f t="shared" si="18"/>
        <v>14375.000000000002</v>
      </c>
      <c r="N43" s="177">
        <f t="shared" si="18"/>
        <v>15375</v>
      </c>
      <c r="O43" s="177">
        <f t="shared" si="18"/>
        <v>14250</v>
      </c>
      <c r="P43" s="178">
        <f t="shared" si="18"/>
        <v>15000</v>
      </c>
    </row>
    <row r="44" spans="1:16" x14ac:dyDescent="0.2">
      <c r="A44" s="44">
        <v>4.5</v>
      </c>
      <c r="B44" s="42" t="s">
        <v>54</v>
      </c>
      <c r="C44" s="42"/>
      <c r="D44" s="160">
        <f>SUM(E44:P44)</f>
        <v>144112.5</v>
      </c>
      <c r="E44" s="176">
        <f>($A$44*E42*E41)</f>
        <v>13837.5</v>
      </c>
      <c r="F44" s="177">
        <f t="shared" ref="F44:P44" si="19">($A$44*F42*F41)</f>
        <v>12487.5</v>
      </c>
      <c r="G44" s="177">
        <f t="shared" si="19"/>
        <v>11362.5</v>
      </c>
      <c r="H44" s="177">
        <f t="shared" si="19"/>
        <v>13162.5</v>
      </c>
      <c r="I44" s="177">
        <f t="shared" si="19"/>
        <v>13500</v>
      </c>
      <c r="J44" s="177">
        <f t="shared" si="19"/>
        <v>12825</v>
      </c>
      <c r="K44" s="177">
        <f t="shared" si="19"/>
        <v>13837.5</v>
      </c>
      <c r="L44" s="177">
        <f t="shared" si="19"/>
        <v>0</v>
      </c>
      <c r="M44" s="177">
        <f t="shared" si="19"/>
        <v>12937.5</v>
      </c>
      <c r="N44" s="177">
        <f t="shared" si="19"/>
        <v>13837.5</v>
      </c>
      <c r="O44" s="177">
        <f t="shared" si="19"/>
        <v>12825</v>
      </c>
      <c r="P44" s="178">
        <f t="shared" si="19"/>
        <v>13500</v>
      </c>
    </row>
    <row r="45" spans="1:16" x14ac:dyDescent="0.2">
      <c r="A45" s="44"/>
      <c r="B45" s="42"/>
      <c r="C45" s="42"/>
      <c r="D45" s="41"/>
      <c r="E45" s="176" t="s">
        <v>8</v>
      </c>
      <c r="F45" s="174"/>
      <c r="G45" s="174"/>
      <c r="H45" s="174"/>
      <c r="I45" s="174"/>
      <c r="J45" s="174"/>
      <c r="K45" s="174"/>
      <c r="L45" s="174"/>
      <c r="M45" s="174"/>
      <c r="N45" s="174"/>
      <c r="O45" s="174"/>
      <c r="P45" s="175"/>
    </row>
    <row r="46" spans="1:16" x14ac:dyDescent="0.2">
      <c r="A46" s="44">
        <v>2</v>
      </c>
      <c r="B46" s="43" t="s">
        <v>23</v>
      </c>
      <c r="C46" s="43"/>
      <c r="D46" s="41"/>
      <c r="E46" s="173">
        <f>('1A - JANUARY 16'!O18)</f>
        <v>15</v>
      </c>
      <c r="F46" s="174">
        <f>('1 - ICE HOURS'!G18)</f>
        <v>12</v>
      </c>
      <c r="G46" s="174">
        <f>('1 - ICE HOURS'!H18)</f>
        <v>12</v>
      </c>
      <c r="H46" s="174">
        <f>('1 - ICE HOURS'!I18)</f>
        <v>15</v>
      </c>
      <c r="I46" s="174">
        <f>('1 - ICE HOURS'!J18)</f>
        <v>12</v>
      </c>
      <c r="J46" s="174">
        <f>('1 - ICE HOURS'!K18)</f>
        <v>12</v>
      </c>
      <c r="K46" s="174">
        <f>('1 - ICE HOURS'!L18)</f>
        <v>15</v>
      </c>
      <c r="L46" s="174">
        <f>('1 - ICE HOURS'!M18)</f>
        <v>0</v>
      </c>
      <c r="M46" s="174">
        <f>('1 - ICE HOURS'!N18)</f>
        <v>15</v>
      </c>
      <c r="N46" s="174">
        <f>('1 - ICE HOURS'!O18)</f>
        <v>12</v>
      </c>
      <c r="O46" s="174">
        <f>('1 - ICE HOURS'!P18)</f>
        <v>12</v>
      </c>
      <c r="P46" s="175">
        <f>('1 - ICE HOURS'!Q18)</f>
        <v>18</v>
      </c>
    </row>
    <row r="47" spans="1:16" x14ac:dyDescent="0.2">
      <c r="A47" s="44"/>
      <c r="B47" s="42" t="s">
        <v>52</v>
      </c>
      <c r="C47" s="42"/>
      <c r="D47" s="41"/>
      <c r="E47" s="185">
        <f>(E46/3)</f>
        <v>5</v>
      </c>
      <c r="F47" s="186">
        <f>(F46/3)</f>
        <v>4</v>
      </c>
      <c r="G47" s="186">
        <f t="shared" ref="G47:P47" si="20">(G46/3)</f>
        <v>4</v>
      </c>
      <c r="H47" s="186">
        <f t="shared" si="20"/>
        <v>5</v>
      </c>
      <c r="I47" s="186">
        <f t="shared" si="20"/>
        <v>4</v>
      </c>
      <c r="J47" s="186">
        <f t="shared" si="20"/>
        <v>4</v>
      </c>
      <c r="K47" s="186">
        <f t="shared" si="20"/>
        <v>5</v>
      </c>
      <c r="L47" s="186">
        <f t="shared" si="20"/>
        <v>0</v>
      </c>
      <c r="M47" s="186">
        <f t="shared" si="20"/>
        <v>5</v>
      </c>
      <c r="N47" s="186">
        <f t="shared" si="20"/>
        <v>4</v>
      </c>
      <c r="O47" s="186">
        <f t="shared" si="20"/>
        <v>4</v>
      </c>
      <c r="P47" s="187">
        <f t="shared" si="20"/>
        <v>6</v>
      </c>
    </row>
    <row r="48" spans="1:16" x14ac:dyDescent="0.2">
      <c r="A48" s="44"/>
      <c r="B48" s="42" t="s">
        <v>148</v>
      </c>
      <c r="C48" s="42"/>
      <c r="D48" s="41"/>
      <c r="E48" s="182">
        <v>150</v>
      </c>
      <c r="F48" s="183">
        <v>150</v>
      </c>
      <c r="G48" s="183">
        <v>151</v>
      </c>
      <c r="H48" s="183">
        <v>152</v>
      </c>
      <c r="I48" s="183">
        <v>153</v>
      </c>
      <c r="J48" s="183">
        <v>154</v>
      </c>
      <c r="K48" s="183">
        <v>155</v>
      </c>
      <c r="L48" s="183">
        <v>0</v>
      </c>
      <c r="M48" s="183">
        <v>157</v>
      </c>
      <c r="N48" s="183">
        <v>158</v>
      </c>
      <c r="O48" s="183">
        <v>159</v>
      </c>
      <c r="P48" s="184">
        <v>160</v>
      </c>
    </row>
    <row r="49" spans="1:16" x14ac:dyDescent="0.2">
      <c r="A49" s="44">
        <v>7.5</v>
      </c>
      <c r="B49" s="42" t="s">
        <v>53</v>
      </c>
      <c r="C49" s="42"/>
      <c r="D49" s="160">
        <f>SUM(E49:P49)</f>
        <v>57975</v>
      </c>
      <c r="E49" s="176">
        <f>($A$49*E47*E48)</f>
        <v>5625</v>
      </c>
      <c r="F49" s="177">
        <f>($A$49*F47*F48)</f>
        <v>4500</v>
      </c>
      <c r="G49" s="177">
        <f t="shared" ref="G49:P49" si="21">($A$49*G47*G48)</f>
        <v>4530</v>
      </c>
      <c r="H49" s="177">
        <f t="shared" si="21"/>
        <v>5700</v>
      </c>
      <c r="I49" s="177">
        <f t="shared" si="21"/>
        <v>4590</v>
      </c>
      <c r="J49" s="177">
        <f t="shared" si="21"/>
        <v>4620</v>
      </c>
      <c r="K49" s="177">
        <f t="shared" si="21"/>
        <v>5812.5</v>
      </c>
      <c r="L49" s="177">
        <f t="shared" si="21"/>
        <v>0</v>
      </c>
      <c r="M49" s="177">
        <f t="shared" si="21"/>
        <v>5887.5</v>
      </c>
      <c r="N49" s="177">
        <f t="shared" si="21"/>
        <v>4740</v>
      </c>
      <c r="O49" s="177">
        <f t="shared" si="21"/>
        <v>4770</v>
      </c>
      <c r="P49" s="178">
        <f t="shared" si="21"/>
        <v>7200</v>
      </c>
    </row>
    <row r="50" spans="1:16" x14ac:dyDescent="0.2">
      <c r="A50" s="44">
        <v>5</v>
      </c>
      <c r="B50" s="42" t="s">
        <v>54</v>
      </c>
      <c r="C50" s="42"/>
      <c r="D50" s="160">
        <f>SUM(E50:P50)</f>
        <v>38650</v>
      </c>
      <c r="E50" s="176">
        <f>($A$50*E48*E47)</f>
        <v>3750</v>
      </c>
      <c r="F50" s="177">
        <f>($A$50*F48*F47)</f>
        <v>3000</v>
      </c>
      <c r="G50" s="177">
        <f t="shared" ref="G50:P50" si="22">($A$50*G48*G47)</f>
        <v>3020</v>
      </c>
      <c r="H50" s="177">
        <f t="shared" si="22"/>
        <v>3800</v>
      </c>
      <c r="I50" s="177">
        <f t="shared" si="22"/>
        <v>3060</v>
      </c>
      <c r="J50" s="177">
        <f t="shared" si="22"/>
        <v>3080</v>
      </c>
      <c r="K50" s="177">
        <f t="shared" si="22"/>
        <v>3875</v>
      </c>
      <c r="L50" s="177">
        <f t="shared" si="22"/>
        <v>0</v>
      </c>
      <c r="M50" s="177">
        <f t="shared" si="22"/>
        <v>3925</v>
      </c>
      <c r="N50" s="177">
        <f t="shared" si="22"/>
        <v>3160</v>
      </c>
      <c r="O50" s="177">
        <f t="shared" si="22"/>
        <v>3180</v>
      </c>
      <c r="P50" s="178">
        <f t="shared" si="22"/>
        <v>4800</v>
      </c>
    </row>
    <row r="51" spans="1:16" x14ac:dyDescent="0.2">
      <c r="A51" s="44"/>
      <c r="D51" s="41"/>
      <c r="E51" s="176" t="s">
        <v>8</v>
      </c>
      <c r="F51" s="174"/>
      <c r="G51" s="174"/>
      <c r="H51" s="174"/>
      <c r="I51" s="174"/>
      <c r="J51" s="174"/>
      <c r="K51" s="174"/>
      <c r="L51" s="174"/>
      <c r="M51" s="174"/>
      <c r="N51" s="174"/>
      <c r="O51" s="174"/>
      <c r="P51" s="175"/>
    </row>
    <row r="52" spans="1:16" x14ac:dyDescent="0.2">
      <c r="A52" s="44">
        <v>180</v>
      </c>
      <c r="B52" t="s">
        <v>17</v>
      </c>
      <c r="D52" s="41"/>
      <c r="E52" s="173">
        <f>('1A - JANUARY 16'!O19)</f>
        <v>24</v>
      </c>
      <c r="F52" s="174">
        <f>('1 - ICE HOURS'!G19)</f>
        <v>26</v>
      </c>
      <c r="G52" s="174">
        <f>('1 - ICE HOURS'!H19)</f>
        <v>28</v>
      </c>
      <c r="H52" s="174">
        <f>('1 - ICE HOURS'!I19)</f>
        <v>24</v>
      </c>
      <c r="I52" s="174">
        <f>('1 - ICE HOURS'!J19)</f>
        <v>27</v>
      </c>
      <c r="J52" s="174">
        <f>('1 - ICE HOURS'!K19)</f>
        <v>27</v>
      </c>
      <c r="K52" s="174">
        <f>('1 - ICE HOURS'!L19)</f>
        <v>24</v>
      </c>
      <c r="L52" s="174">
        <f>('1 - ICE HOURS'!M19)</f>
        <v>0</v>
      </c>
      <c r="M52" s="174">
        <f>('1 - ICE HOURS'!N19)</f>
        <v>25</v>
      </c>
      <c r="N52" s="174">
        <f>('1 - ICE HOURS'!O19)</f>
        <v>26</v>
      </c>
      <c r="O52" s="174">
        <f>('1 - ICE HOURS'!P19)</f>
        <v>27</v>
      </c>
      <c r="P52" s="175">
        <f>('1 - ICE HOURS'!Q19)</f>
        <v>25</v>
      </c>
    </row>
    <row r="53" spans="1:16" x14ac:dyDescent="0.2">
      <c r="D53" s="160">
        <f>SUM(E53:P53)</f>
        <v>50940</v>
      </c>
      <c r="E53" s="176">
        <f>($A$52*E52)</f>
        <v>4320</v>
      </c>
      <c r="F53" s="177">
        <f>($A$52*F52)</f>
        <v>4680</v>
      </c>
      <c r="G53" s="177">
        <f t="shared" ref="G53:P53" si="23">($A$52*G52)</f>
        <v>5040</v>
      </c>
      <c r="H53" s="177">
        <f t="shared" si="23"/>
        <v>4320</v>
      </c>
      <c r="I53" s="177">
        <f t="shared" si="23"/>
        <v>4860</v>
      </c>
      <c r="J53" s="177">
        <f t="shared" si="23"/>
        <v>4860</v>
      </c>
      <c r="K53" s="177">
        <f t="shared" si="23"/>
        <v>4320</v>
      </c>
      <c r="L53" s="177">
        <f t="shared" si="23"/>
        <v>0</v>
      </c>
      <c r="M53" s="177">
        <f t="shared" si="23"/>
        <v>4500</v>
      </c>
      <c r="N53" s="177">
        <f t="shared" si="23"/>
        <v>4680</v>
      </c>
      <c r="O53" s="177">
        <f t="shared" si="23"/>
        <v>4860</v>
      </c>
      <c r="P53" s="178">
        <f t="shared" si="23"/>
        <v>4500</v>
      </c>
    </row>
    <row r="54" spans="1:16" x14ac:dyDescent="0.2">
      <c r="D54" s="160"/>
      <c r="E54" s="176"/>
      <c r="F54" s="177"/>
      <c r="G54" s="177"/>
      <c r="H54" s="177"/>
      <c r="I54" s="177"/>
      <c r="J54" s="177"/>
      <c r="K54" s="177"/>
      <c r="L54" s="177"/>
      <c r="M54" s="177"/>
      <c r="N54" s="177"/>
      <c r="O54" s="177"/>
      <c r="P54" s="178"/>
    </row>
    <row r="55" spans="1:16" x14ac:dyDescent="0.2">
      <c r="A55" s="8" t="s">
        <v>57</v>
      </c>
      <c r="B55" s="1" t="s">
        <v>47</v>
      </c>
      <c r="C55" s="1"/>
      <c r="D55" s="161">
        <f>SUM(D57:D66)</f>
        <v>62700</v>
      </c>
      <c r="E55" s="173"/>
      <c r="F55" s="174"/>
      <c r="G55" s="174"/>
      <c r="H55" s="174"/>
      <c r="I55" s="174"/>
      <c r="J55" s="174"/>
      <c r="K55" s="174"/>
      <c r="L55" s="174"/>
      <c r="M55" s="174"/>
      <c r="N55" s="174"/>
      <c r="O55" s="174"/>
      <c r="P55" s="175"/>
    </row>
    <row r="56" spans="1:16" x14ac:dyDescent="0.2">
      <c r="D56" s="41"/>
      <c r="E56" s="173"/>
      <c r="F56" s="174"/>
      <c r="G56" s="174"/>
      <c r="H56" s="174"/>
      <c r="I56" s="174"/>
      <c r="J56" s="174"/>
      <c r="K56" s="174"/>
      <c r="L56" s="174"/>
      <c r="M56" s="174"/>
      <c r="N56" s="174"/>
      <c r="O56" s="174"/>
      <c r="P56" s="175"/>
    </row>
    <row r="57" spans="1:16" x14ac:dyDescent="0.2">
      <c r="A57" s="8">
        <v>12</v>
      </c>
      <c r="B57" t="s">
        <v>48</v>
      </c>
      <c r="D57" s="41"/>
      <c r="E57" s="182">
        <v>50</v>
      </c>
      <c r="F57" s="183">
        <v>50</v>
      </c>
      <c r="G57" s="183">
        <v>50</v>
      </c>
      <c r="H57" s="183">
        <v>50</v>
      </c>
      <c r="I57" s="183">
        <v>50</v>
      </c>
      <c r="J57" s="183">
        <v>50</v>
      </c>
      <c r="K57" s="183">
        <v>50</v>
      </c>
      <c r="L57" s="183"/>
      <c r="M57" s="183">
        <v>50</v>
      </c>
      <c r="N57" s="183">
        <v>50</v>
      </c>
      <c r="O57" s="183">
        <v>50</v>
      </c>
      <c r="P57" s="184">
        <v>50</v>
      </c>
    </row>
    <row r="58" spans="1:16" x14ac:dyDescent="0.2">
      <c r="A58" s="8"/>
      <c r="D58" s="160">
        <f>SUM(E58:P58)</f>
        <v>6600</v>
      </c>
      <c r="E58" s="176">
        <f>($A$57*E57)</f>
        <v>600</v>
      </c>
      <c r="F58" s="177">
        <f t="shared" ref="F58:P58" si="24">($A$57*F57)</f>
        <v>600</v>
      </c>
      <c r="G58" s="177">
        <f t="shared" si="24"/>
        <v>600</v>
      </c>
      <c r="H58" s="177">
        <f t="shared" si="24"/>
        <v>600</v>
      </c>
      <c r="I58" s="177">
        <f t="shared" si="24"/>
        <v>600</v>
      </c>
      <c r="J58" s="177">
        <f t="shared" si="24"/>
        <v>600</v>
      </c>
      <c r="K58" s="177">
        <f t="shared" si="24"/>
        <v>600</v>
      </c>
      <c r="L58" s="174"/>
      <c r="M58" s="177">
        <f t="shared" si="24"/>
        <v>600</v>
      </c>
      <c r="N58" s="177">
        <f t="shared" si="24"/>
        <v>600</v>
      </c>
      <c r="O58" s="177">
        <f t="shared" si="24"/>
        <v>600</v>
      </c>
      <c r="P58" s="178">
        <f t="shared" si="24"/>
        <v>600</v>
      </c>
    </row>
    <row r="59" spans="1:16" x14ac:dyDescent="0.2">
      <c r="A59" s="8">
        <v>6</v>
      </c>
      <c r="B59" t="s">
        <v>49</v>
      </c>
      <c r="D59" s="41"/>
      <c r="E59" s="182">
        <v>100</v>
      </c>
      <c r="F59" s="183">
        <v>100</v>
      </c>
      <c r="G59" s="183">
        <v>100</v>
      </c>
      <c r="H59" s="183">
        <v>100</v>
      </c>
      <c r="I59" s="183">
        <v>100</v>
      </c>
      <c r="J59" s="183">
        <v>100</v>
      </c>
      <c r="K59" s="183">
        <v>100</v>
      </c>
      <c r="L59" s="183"/>
      <c r="M59" s="183">
        <v>100</v>
      </c>
      <c r="N59" s="183">
        <v>100</v>
      </c>
      <c r="O59" s="183">
        <v>100</v>
      </c>
      <c r="P59" s="184">
        <v>100</v>
      </c>
    </row>
    <row r="60" spans="1:16" x14ac:dyDescent="0.2">
      <c r="A60" s="8"/>
      <c r="D60" s="160">
        <f>SUM(E60:P60)</f>
        <v>6600</v>
      </c>
      <c r="E60" s="176">
        <f>($A$59*E59)</f>
        <v>600</v>
      </c>
      <c r="F60" s="177">
        <f t="shared" ref="F60:P60" si="25">($A$59*F59)</f>
        <v>600</v>
      </c>
      <c r="G60" s="177">
        <f t="shared" si="25"/>
        <v>600</v>
      </c>
      <c r="H60" s="177">
        <f t="shared" si="25"/>
        <v>600</v>
      </c>
      <c r="I60" s="177">
        <f t="shared" si="25"/>
        <v>600</v>
      </c>
      <c r="J60" s="177">
        <f t="shared" si="25"/>
        <v>600</v>
      </c>
      <c r="K60" s="177">
        <f t="shared" si="25"/>
        <v>600</v>
      </c>
      <c r="L60" s="174"/>
      <c r="M60" s="177">
        <f t="shared" si="25"/>
        <v>600</v>
      </c>
      <c r="N60" s="177">
        <f t="shared" si="25"/>
        <v>600</v>
      </c>
      <c r="O60" s="177">
        <f t="shared" si="25"/>
        <v>600</v>
      </c>
      <c r="P60" s="178">
        <f t="shared" si="25"/>
        <v>600</v>
      </c>
    </row>
    <row r="61" spans="1:16" x14ac:dyDescent="0.2">
      <c r="A61" s="8">
        <v>1</v>
      </c>
      <c r="B61" t="s">
        <v>100</v>
      </c>
      <c r="D61" s="41"/>
      <c r="E61" s="182">
        <v>1350</v>
      </c>
      <c r="F61" s="183">
        <v>1350</v>
      </c>
      <c r="G61" s="183">
        <v>1350</v>
      </c>
      <c r="H61" s="183">
        <v>1350</v>
      </c>
      <c r="I61" s="183">
        <v>1350</v>
      </c>
      <c r="J61" s="183">
        <v>1350</v>
      </c>
      <c r="K61" s="183">
        <v>1350</v>
      </c>
      <c r="L61" s="183"/>
      <c r="M61" s="183">
        <v>1350</v>
      </c>
      <c r="N61" s="183">
        <v>1350</v>
      </c>
      <c r="O61" s="183">
        <v>1350</v>
      </c>
      <c r="P61" s="184">
        <v>1350</v>
      </c>
    </row>
    <row r="62" spans="1:16" x14ac:dyDescent="0.2">
      <c r="A62" s="8"/>
      <c r="D62" s="160">
        <f>SUM(E62:P62)</f>
        <v>14850</v>
      </c>
      <c r="E62" s="176">
        <f>($A$61*E61)</f>
        <v>1350</v>
      </c>
      <c r="F62" s="177">
        <f t="shared" ref="F62:P62" si="26">($A$61*F61)</f>
        <v>1350</v>
      </c>
      <c r="G62" s="177">
        <f t="shared" si="26"/>
        <v>1350</v>
      </c>
      <c r="H62" s="177">
        <f t="shared" si="26"/>
        <v>1350</v>
      </c>
      <c r="I62" s="177">
        <f t="shared" si="26"/>
        <v>1350</v>
      </c>
      <c r="J62" s="177">
        <f t="shared" si="26"/>
        <v>1350</v>
      </c>
      <c r="K62" s="177">
        <f t="shared" si="26"/>
        <v>1350</v>
      </c>
      <c r="L62" s="174"/>
      <c r="M62" s="177">
        <f t="shared" si="26"/>
        <v>1350</v>
      </c>
      <c r="N62" s="177">
        <f t="shared" si="26"/>
        <v>1350</v>
      </c>
      <c r="O62" s="177">
        <f t="shared" si="26"/>
        <v>1350</v>
      </c>
      <c r="P62" s="178">
        <f t="shared" si="26"/>
        <v>1350</v>
      </c>
    </row>
    <row r="63" spans="1:16" x14ac:dyDescent="0.2">
      <c r="A63" s="8">
        <v>1</v>
      </c>
      <c r="B63" t="s">
        <v>50</v>
      </c>
      <c r="D63" s="41"/>
      <c r="E63" s="182">
        <v>650</v>
      </c>
      <c r="F63" s="183">
        <v>650</v>
      </c>
      <c r="G63" s="183">
        <v>650</v>
      </c>
      <c r="H63" s="183">
        <v>650</v>
      </c>
      <c r="I63" s="183">
        <v>650</v>
      </c>
      <c r="J63" s="183">
        <v>650</v>
      </c>
      <c r="K63" s="183">
        <v>650</v>
      </c>
      <c r="L63" s="183"/>
      <c r="M63" s="183">
        <v>650</v>
      </c>
      <c r="N63" s="183">
        <v>650</v>
      </c>
      <c r="O63" s="183">
        <v>650</v>
      </c>
      <c r="P63" s="184">
        <v>650</v>
      </c>
    </row>
    <row r="64" spans="1:16" x14ac:dyDescent="0.2">
      <c r="A64" s="8"/>
      <c r="D64" s="160">
        <f>SUM(E64:P64)</f>
        <v>7150</v>
      </c>
      <c r="E64" s="176">
        <f>($A$63*E63)</f>
        <v>650</v>
      </c>
      <c r="F64" s="177">
        <f t="shared" ref="F64:P64" si="27">($A$63*F63)</f>
        <v>650</v>
      </c>
      <c r="G64" s="177">
        <f t="shared" si="27"/>
        <v>650</v>
      </c>
      <c r="H64" s="177">
        <f t="shared" si="27"/>
        <v>650</v>
      </c>
      <c r="I64" s="177">
        <f t="shared" si="27"/>
        <v>650</v>
      </c>
      <c r="J64" s="177">
        <f t="shared" si="27"/>
        <v>650</v>
      </c>
      <c r="K64" s="177">
        <f t="shared" si="27"/>
        <v>650</v>
      </c>
      <c r="L64" s="174"/>
      <c r="M64" s="177">
        <f t="shared" si="27"/>
        <v>650</v>
      </c>
      <c r="N64" s="177">
        <f t="shared" si="27"/>
        <v>650</v>
      </c>
      <c r="O64" s="177">
        <f t="shared" si="27"/>
        <v>650</v>
      </c>
      <c r="P64" s="178">
        <f t="shared" si="27"/>
        <v>650</v>
      </c>
    </row>
    <row r="65" spans="1:17" x14ac:dyDescent="0.2">
      <c r="A65" s="8">
        <v>1</v>
      </c>
      <c r="B65" t="s">
        <v>51</v>
      </c>
      <c r="D65" s="41"/>
      <c r="E65" s="182">
        <v>2500</v>
      </c>
      <c r="F65" s="183">
        <v>2500</v>
      </c>
      <c r="G65" s="183">
        <v>2500</v>
      </c>
      <c r="H65" s="183">
        <v>2500</v>
      </c>
      <c r="I65" s="183">
        <v>2500</v>
      </c>
      <c r="J65" s="183">
        <v>2500</v>
      </c>
      <c r="K65" s="183">
        <v>2500</v>
      </c>
      <c r="L65" s="183"/>
      <c r="M65" s="183">
        <v>2500</v>
      </c>
      <c r="N65" s="183">
        <v>2500</v>
      </c>
      <c r="O65" s="183">
        <v>2500</v>
      </c>
      <c r="P65" s="184">
        <v>2500</v>
      </c>
    </row>
    <row r="66" spans="1:17" x14ac:dyDescent="0.2">
      <c r="D66" s="160">
        <f>SUM(E66:P66)</f>
        <v>27500</v>
      </c>
      <c r="E66" s="176">
        <f>($A$65*E65)</f>
        <v>2500</v>
      </c>
      <c r="F66" s="177">
        <f t="shared" ref="F66:P66" si="28">($A$65*F65)</f>
        <v>2500</v>
      </c>
      <c r="G66" s="177">
        <f t="shared" si="28"/>
        <v>2500</v>
      </c>
      <c r="H66" s="177">
        <f t="shared" si="28"/>
        <v>2500</v>
      </c>
      <c r="I66" s="177">
        <f t="shared" si="28"/>
        <v>2500</v>
      </c>
      <c r="J66" s="177">
        <f t="shared" si="28"/>
        <v>2500</v>
      </c>
      <c r="K66" s="177">
        <f t="shared" si="28"/>
        <v>2500</v>
      </c>
      <c r="L66" s="174"/>
      <c r="M66" s="177">
        <f t="shared" si="28"/>
        <v>2500</v>
      </c>
      <c r="N66" s="177">
        <f t="shared" si="28"/>
        <v>2500</v>
      </c>
      <c r="O66" s="177">
        <f t="shared" si="28"/>
        <v>2500</v>
      </c>
      <c r="P66" s="178">
        <f t="shared" si="28"/>
        <v>2500</v>
      </c>
    </row>
    <row r="67" spans="1:17" x14ac:dyDescent="0.2">
      <c r="E67" s="83"/>
      <c r="F67" s="75"/>
      <c r="G67" s="75"/>
      <c r="H67" s="75"/>
      <c r="I67" s="75"/>
      <c r="J67" s="75"/>
      <c r="K67" s="75"/>
      <c r="L67" s="75"/>
      <c r="M67" s="75"/>
      <c r="N67" s="75"/>
      <c r="O67" s="75"/>
      <c r="P67" s="84"/>
    </row>
    <row r="68" spans="1:17" ht="15.75" thickBot="1" x14ac:dyDescent="0.3">
      <c r="B68" s="1" t="s">
        <v>55</v>
      </c>
      <c r="C68" s="1"/>
      <c r="D68" s="77">
        <f>SUM(E68:P68)</f>
        <v>911292.5</v>
      </c>
      <c r="E68" s="188">
        <f>(E23+E25+E27+E31+E32+E35+E37+E39+E43+E44+E49+E50+E53+E58+E60+E62+E64+E66)</f>
        <v>85247.5</v>
      </c>
      <c r="F68" s="189">
        <f t="shared" ref="F68:P68" si="29">(F23+F25+F27+F31+F32+F35+F37+F39+F43+F44+F49+F50+F53+F58+F60+F62+F64+F66)</f>
        <v>78702.5</v>
      </c>
      <c r="G68" s="189">
        <f t="shared" si="29"/>
        <v>79272.5</v>
      </c>
      <c r="H68" s="189">
        <f t="shared" si="29"/>
        <v>82792.5</v>
      </c>
      <c r="I68" s="189">
        <f t="shared" si="29"/>
        <v>83625</v>
      </c>
      <c r="J68" s="189">
        <f t="shared" si="29"/>
        <v>81030</v>
      </c>
      <c r="K68" s="189">
        <f t="shared" si="29"/>
        <v>85560</v>
      </c>
      <c r="L68" s="189">
        <f t="shared" si="29"/>
        <v>0</v>
      </c>
      <c r="M68" s="189">
        <f t="shared" si="29"/>
        <v>82445</v>
      </c>
      <c r="N68" s="189">
        <f t="shared" si="29"/>
        <v>84182.5</v>
      </c>
      <c r="O68" s="189">
        <f t="shared" si="29"/>
        <v>81280</v>
      </c>
      <c r="P68" s="190">
        <f t="shared" si="29"/>
        <v>87155</v>
      </c>
    </row>
    <row r="70" spans="1:17" ht="15" x14ac:dyDescent="0.25">
      <c r="D70" s="77" t="s">
        <v>8</v>
      </c>
      <c r="E70" s="40" t="s">
        <v>8</v>
      </c>
      <c r="F70" s="40" t="s">
        <v>8</v>
      </c>
      <c r="G70" s="40" t="s">
        <v>8</v>
      </c>
      <c r="H70" s="40" t="s">
        <v>8</v>
      </c>
      <c r="I70" s="40" t="s">
        <v>8</v>
      </c>
      <c r="J70" s="40" t="s">
        <v>8</v>
      </c>
      <c r="K70" s="40" t="s">
        <v>8</v>
      </c>
      <c r="L70" s="40" t="s">
        <v>8</v>
      </c>
      <c r="M70" s="40" t="s">
        <v>8</v>
      </c>
      <c r="N70" s="40" t="s">
        <v>156</v>
      </c>
      <c r="O70" s="40" t="s">
        <v>8</v>
      </c>
      <c r="P70" s="40" t="s">
        <v>8</v>
      </c>
      <c r="Q70" s="40" t="s">
        <v>8</v>
      </c>
    </row>
  </sheetData>
  <pageMargins left="0.70866141732283472" right="0.70866141732283472" top="0.74803149606299213" bottom="0.74803149606299213" header="0.31496062992125984" footer="0.31496062992125984"/>
  <pageSetup paperSize="9" scale="53" fitToHeight="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6"/>
  <sheetViews>
    <sheetView workbookViewId="0">
      <selection activeCell="K23" sqref="K23"/>
    </sheetView>
  </sheetViews>
  <sheetFormatPr defaultRowHeight="12.75" x14ac:dyDescent="0.2"/>
  <cols>
    <col min="1" max="1" width="6.5703125" customWidth="1"/>
    <col min="2" max="2" width="3.7109375" customWidth="1"/>
    <col min="3" max="3" width="26.85546875" customWidth="1"/>
    <col min="4" max="4" width="15.28515625" customWidth="1"/>
    <col min="6" max="6" width="9.140625" style="40"/>
    <col min="7" max="7" width="11.42578125" style="40" customWidth="1"/>
    <col min="8" max="8" width="3.7109375" customWidth="1"/>
    <col min="9" max="9" width="11.5703125" customWidth="1"/>
    <col min="10" max="10" width="15.28515625" customWidth="1"/>
  </cols>
  <sheetData>
    <row r="2" spans="2:9" ht="15.75" x14ac:dyDescent="0.25">
      <c r="E2" s="343" t="s">
        <v>211</v>
      </c>
    </row>
    <row r="3" spans="2:9" ht="18" x14ac:dyDescent="0.25">
      <c r="E3" s="342" t="s">
        <v>207</v>
      </c>
    </row>
    <row r="4" spans="2:9" ht="18" x14ac:dyDescent="0.25">
      <c r="E4" s="342" t="s">
        <v>206</v>
      </c>
    </row>
    <row r="5" spans="2:9" ht="13.5" thickBot="1" x14ac:dyDescent="0.25"/>
    <row r="6" spans="2:9" x14ac:dyDescent="0.2">
      <c r="B6" s="85"/>
      <c r="C6" s="86"/>
      <c r="D6" s="86"/>
      <c r="E6" s="86"/>
      <c r="F6" s="142"/>
      <c r="G6" s="142"/>
      <c r="H6" s="86"/>
      <c r="I6" s="88"/>
    </row>
    <row r="7" spans="2:9" x14ac:dyDescent="0.2">
      <c r="B7" s="83"/>
      <c r="C7" s="112" t="s">
        <v>63</v>
      </c>
      <c r="D7" s="112"/>
      <c r="E7" s="112"/>
      <c r="F7" s="113"/>
      <c r="G7" s="118"/>
      <c r="H7" s="75"/>
      <c r="I7" s="143">
        <f>(G41+G44+G56+G61)</f>
        <v>737858.38844327372</v>
      </c>
    </row>
    <row r="8" spans="2:9" x14ac:dyDescent="0.2">
      <c r="B8" s="83"/>
      <c r="C8" s="112"/>
      <c r="D8" s="112"/>
      <c r="E8" s="140" t="s">
        <v>20</v>
      </c>
      <c r="F8" s="113"/>
      <c r="G8" s="141" t="s">
        <v>155</v>
      </c>
      <c r="H8" s="75"/>
      <c r="I8" s="84"/>
    </row>
    <row r="9" spans="2:9" x14ac:dyDescent="0.2">
      <c r="B9" s="83"/>
      <c r="C9" s="115" t="s">
        <v>152</v>
      </c>
      <c r="D9" s="115" t="s">
        <v>119</v>
      </c>
      <c r="E9" s="116">
        <v>8760</v>
      </c>
      <c r="F9" s="116"/>
      <c r="G9" s="117">
        <f>(I7/E9)</f>
        <v>84.230409639643113</v>
      </c>
      <c r="H9" s="75"/>
      <c r="I9" s="84"/>
    </row>
    <row r="10" spans="2:9" x14ac:dyDescent="0.2">
      <c r="B10" s="83"/>
      <c r="C10" s="115" t="s">
        <v>173</v>
      </c>
      <c r="D10" s="114"/>
      <c r="E10" s="116">
        <f>('1 - ICE HOURS'!E9)</f>
        <v>5006</v>
      </c>
      <c r="F10" s="116"/>
      <c r="G10" s="117">
        <f>(I7/E10)</f>
        <v>147.394803923946</v>
      </c>
      <c r="H10" s="75"/>
      <c r="I10" s="84"/>
    </row>
    <row r="11" spans="2:9" x14ac:dyDescent="0.2">
      <c r="B11" s="145"/>
      <c r="C11" s="236" t="s">
        <v>153</v>
      </c>
      <c r="D11" s="146"/>
      <c r="E11" s="147">
        <v>0.1</v>
      </c>
      <c r="F11" s="148"/>
      <c r="G11" s="149">
        <f>(G10*(1+E11))</f>
        <v>162.13428431634063</v>
      </c>
      <c r="H11" s="150"/>
      <c r="I11" s="151"/>
    </row>
    <row r="12" spans="2:9" x14ac:dyDescent="0.2">
      <c r="B12" s="83"/>
      <c r="C12" s="75"/>
      <c r="D12" s="75"/>
      <c r="E12" s="75"/>
      <c r="F12" s="118"/>
      <c r="G12" s="118"/>
      <c r="H12" s="75"/>
      <c r="I12" s="84"/>
    </row>
    <row r="13" spans="2:9" x14ac:dyDescent="0.2">
      <c r="B13" s="83"/>
      <c r="C13" s="127" t="s">
        <v>103</v>
      </c>
      <c r="D13" s="9"/>
      <c r="E13" s="9"/>
      <c r="F13" s="341" t="s">
        <v>120</v>
      </c>
      <c r="G13" s="128">
        <f>SUM(G15:G22)</f>
        <v>192000</v>
      </c>
      <c r="H13" s="75"/>
      <c r="I13" s="84"/>
    </row>
    <row r="14" spans="2:9" x14ac:dyDescent="0.2">
      <c r="B14" s="83"/>
      <c r="C14" s="9"/>
      <c r="D14" s="9"/>
      <c r="E14" s="9"/>
      <c r="F14" s="129"/>
      <c r="G14" s="129"/>
      <c r="H14" s="75"/>
      <c r="I14" s="84"/>
    </row>
    <row r="15" spans="2:9" x14ac:dyDescent="0.2">
      <c r="B15" s="83"/>
      <c r="C15" s="9" t="s">
        <v>58</v>
      </c>
      <c r="D15" s="9"/>
      <c r="E15" s="9">
        <v>1</v>
      </c>
      <c r="F15" s="129">
        <v>45000</v>
      </c>
      <c r="G15" s="129">
        <f>(E15*F15)</f>
        <v>45000</v>
      </c>
      <c r="H15" s="75"/>
      <c r="I15" s="84"/>
    </row>
    <row r="16" spans="2:9" x14ac:dyDescent="0.2">
      <c r="B16" s="83"/>
      <c r="C16" s="9" t="s">
        <v>59</v>
      </c>
      <c r="D16" s="9"/>
      <c r="E16" s="9" t="s">
        <v>8</v>
      </c>
      <c r="F16" s="129" t="s">
        <v>8</v>
      </c>
      <c r="G16" s="129" t="s">
        <v>8</v>
      </c>
      <c r="H16" s="75"/>
      <c r="I16" s="84"/>
    </row>
    <row r="17" spans="2:9" x14ac:dyDescent="0.2">
      <c r="B17" s="83"/>
      <c r="C17" s="130" t="s">
        <v>204</v>
      </c>
      <c r="D17" s="9" t="s">
        <v>97</v>
      </c>
      <c r="E17" s="9">
        <v>1</v>
      </c>
      <c r="F17" s="129">
        <v>25000</v>
      </c>
      <c r="G17" s="129">
        <f t="shared" ref="G17:G19" si="0">(E17*F17)</f>
        <v>25000</v>
      </c>
      <c r="H17" s="75"/>
      <c r="I17" s="84"/>
    </row>
    <row r="18" spans="2:9" x14ac:dyDescent="0.2">
      <c r="B18" s="83"/>
      <c r="C18" s="130" t="s">
        <v>204</v>
      </c>
      <c r="D18" s="9" t="s">
        <v>98</v>
      </c>
      <c r="E18" s="9">
        <v>1</v>
      </c>
      <c r="F18" s="129">
        <v>25000</v>
      </c>
      <c r="G18" s="129">
        <f t="shared" si="0"/>
        <v>25000</v>
      </c>
      <c r="H18" s="75"/>
      <c r="I18" s="84"/>
    </row>
    <row r="19" spans="2:9" x14ac:dyDescent="0.2">
      <c r="B19" s="83"/>
      <c r="C19" s="130" t="s">
        <v>205</v>
      </c>
      <c r="D19" s="9" t="s">
        <v>99</v>
      </c>
      <c r="E19" s="9">
        <v>1</v>
      </c>
      <c r="F19" s="129">
        <v>25000</v>
      </c>
      <c r="G19" s="129">
        <f t="shared" si="0"/>
        <v>25000</v>
      </c>
      <c r="H19" s="75"/>
      <c r="I19" s="84"/>
    </row>
    <row r="20" spans="2:9" x14ac:dyDescent="0.2">
      <c r="B20" s="83"/>
      <c r="C20" s="9" t="s">
        <v>60</v>
      </c>
      <c r="D20" s="9"/>
      <c r="E20" s="9" t="s">
        <v>8</v>
      </c>
      <c r="F20" s="129" t="s">
        <v>8</v>
      </c>
      <c r="G20" s="129" t="s">
        <v>8</v>
      </c>
      <c r="H20" s="75"/>
      <c r="I20" s="84"/>
    </row>
    <row r="21" spans="2:9" x14ac:dyDescent="0.2">
      <c r="B21" s="83"/>
      <c r="C21" s="130" t="s">
        <v>204</v>
      </c>
      <c r="D21" s="9" t="s">
        <v>101</v>
      </c>
      <c r="E21" s="9">
        <v>2</v>
      </c>
      <c r="F21" s="129">
        <v>18000</v>
      </c>
      <c r="G21" s="129">
        <f t="shared" ref="G21" si="1">(E21*F21)</f>
        <v>36000</v>
      </c>
      <c r="H21" s="75"/>
      <c r="I21" s="84"/>
    </row>
    <row r="22" spans="2:9" x14ac:dyDescent="0.2">
      <c r="B22" s="83"/>
      <c r="C22" s="130" t="s">
        <v>205</v>
      </c>
      <c r="D22" s="9" t="s">
        <v>102</v>
      </c>
      <c r="E22" s="9">
        <v>2</v>
      </c>
      <c r="F22" s="129">
        <v>18000</v>
      </c>
      <c r="G22" s="129">
        <f t="shared" ref="G22" si="2">(E22*F22)</f>
        <v>36000</v>
      </c>
      <c r="H22" s="75"/>
      <c r="I22" s="84"/>
    </row>
    <row r="23" spans="2:9" x14ac:dyDescent="0.2">
      <c r="B23" s="83"/>
      <c r="C23" s="130"/>
      <c r="D23" s="9"/>
      <c r="E23" s="9"/>
      <c r="F23" s="129"/>
      <c r="G23" s="129"/>
      <c r="H23" s="75"/>
      <c r="I23" s="84"/>
    </row>
    <row r="24" spans="2:9" x14ac:dyDescent="0.2">
      <c r="B24" s="83"/>
      <c r="C24" s="127" t="s">
        <v>172</v>
      </c>
      <c r="D24" s="9"/>
      <c r="E24" s="9"/>
      <c r="F24" s="129"/>
      <c r="G24" s="128">
        <f>SUM(G26:G28)</f>
        <v>36960</v>
      </c>
      <c r="H24" s="75"/>
      <c r="I24" s="84"/>
    </row>
    <row r="25" spans="2:9" x14ac:dyDescent="0.2">
      <c r="B25" s="83"/>
      <c r="C25" s="9"/>
      <c r="D25" s="9"/>
      <c r="E25" s="9"/>
      <c r="F25" s="129"/>
      <c r="G25" s="129"/>
      <c r="H25" s="75"/>
      <c r="I25" s="84"/>
    </row>
    <row r="26" spans="2:9" x14ac:dyDescent="0.2">
      <c r="B26" s="83"/>
      <c r="C26" s="9" t="s">
        <v>104</v>
      </c>
      <c r="D26" s="9"/>
      <c r="E26" s="9">
        <v>12</v>
      </c>
      <c r="F26" s="129">
        <v>330</v>
      </c>
      <c r="G26" s="129">
        <f>(E26*F26)</f>
        <v>3960</v>
      </c>
      <c r="H26" s="75"/>
      <c r="I26" s="84"/>
    </row>
    <row r="27" spans="2:9" x14ac:dyDescent="0.2">
      <c r="B27" s="83"/>
      <c r="C27" s="9" t="s">
        <v>105</v>
      </c>
      <c r="D27" s="9"/>
      <c r="E27" s="9">
        <v>12</v>
      </c>
      <c r="F27" s="129">
        <v>1250</v>
      </c>
      <c r="G27" s="129">
        <f t="shared" ref="G27:G28" si="3">(E27*F27)</f>
        <v>15000</v>
      </c>
      <c r="H27" s="75"/>
      <c r="I27" s="84"/>
    </row>
    <row r="28" spans="2:9" x14ac:dyDescent="0.2">
      <c r="B28" s="83"/>
      <c r="C28" s="9" t="s">
        <v>106</v>
      </c>
      <c r="D28" s="9"/>
      <c r="E28" s="9">
        <v>12</v>
      </c>
      <c r="F28" s="129">
        <v>1500</v>
      </c>
      <c r="G28" s="129">
        <f t="shared" si="3"/>
        <v>18000</v>
      </c>
      <c r="H28" s="75"/>
      <c r="I28" s="84"/>
    </row>
    <row r="29" spans="2:9" x14ac:dyDescent="0.2">
      <c r="B29" s="83"/>
      <c r="C29" s="9"/>
      <c r="D29" s="9"/>
      <c r="E29" s="9"/>
      <c r="F29" s="129"/>
      <c r="G29" s="129" t="s">
        <v>8</v>
      </c>
      <c r="H29" s="75"/>
      <c r="I29" s="84"/>
    </row>
    <row r="30" spans="2:9" x14ac:dyDescent="0.2">
      <c r="B30" s="83"/>
      <c r="C30" s="127" t="s">
        <v>61</v>
      </c>
      <c r="D30" s="9"/>
      <c r="E30" s="9"/>
      <c r="F30" s="129"/>
      <c r="G30" s="128">
        <f>SUM(G32:G34)</f>
        <v>19200</v>
      </c>
      <c r="H30" s="75"/>
      <c r="I30" s="84"/>
    </row>
    <row r="31" spans="2:9" x14ac:dyDescent="0.2">
      <c r="B31" s="83"/>
      <c r="C31" s="9"/>
      <c r="D31" s="9"/>
      <c r="E31" s="9"/>
      <c r="F31" s="129"/>
      <c r="G31" s="129"/>
      <c r="H31" s="75"/>
      <c r="I31" s="84"/>
    </row>
    <row r="32" spans="2:9" x14ac:dyDescent="0.2">
      <c r="B32" s="83"/>
      <c r="C32" s="9" t="s">
        <v>62</v>
      </c>
      <c r="D32" s="9"/>
      <c r="E32" s="9">
        <v>12</v>
      </c>
      <c r="F32" s="129">
        <v>1250</v>
      </c>
      <c r="G32" s="129">
        <f>(E32*F32)</f>
        <v>15000</v>
      </c>
      <c r="H32" s="75"/>
      <c r="I32" s="84"/>
    </row>
    <row r="33" spans="2:9" x14ac:dyDescent="0.2">
      <c r="B33" s="83"/>
      <c r="C33" s="9" t="s">
        <v>64</v>
      </c>
      <c r="D33" s="9"/>
      <c r="E33" s="9">
        <v>12</v>
      </c>
      <c r="F33" s="129">
        <v>350</v>
      </c>
      <c r="G33" s="129">
        <f>(E33*F33)</f>
        <v>4200</v>
      </c>
      <c r="H33" s="75"/>
      <c r="I33" s="84"/>
    </row>
    <row r="34" spans="2:9" x14ac:dyDescent="0.2">
      <c r="B34" s="83"/>
      <c r="C34" s="9"/>
      <c r="D34" s="9"/>
      <c r="E34" s="9"/>
      <c r="F34" s="129"/>
      <c r="G34" s="129"/>
      <c r="H34" s="75"/>
      <c r="I34" s="84"/>
    </row>
    <row r="35" spans="2:9" x14ac:dyDescent="0.2">
      <c r="B35" s="83"/>
      <c r="C35" s="127" t="s">
        <v>65</v>
      </c>
      <c r="D35" s="9"/>
      <c r="E35" s="129" t="s">
        <v>8</v>
      </c>
      <c r="F35" s="129"/>
      <c r="G35" s="128">
        <f>SUM(G37:G39)</f>
        <v>105763.64627691839</v>
      </c>
      <c r="H35" s="75"/>
      <c r="I35" s="84"/>
    </row>
    <row r="36" spans="2:9" x14ac:dyDescent="0.2">
      <c r="B36" s="83"/>
      <c r="C36" s="131" t="s">
        <v>151</v>
      </c>
      <c r="D36" s="9"/>
      <c r="E36" s="9"/>
      <c r="F36" s="129"/>
      <c r="G36" s="129"/>
      <c r="H36" s="75"/>
      <c r="I36" s="84"/>
    </row>
    <row r="37" spans="2:9" x14ac:dyDescent="0.2">
      <c r="B37" s="83"/>
      <c r="C37" s="9" t="s">
        <v>66</v>
      </c>
      <c r="D37" s="9"/>
      <c r="E37" s="9">
        <v>1</v>
      </c>
      <c r="F37" s="129">
        <f>('3B - ENERGY COST'!G65)</f>
        <v>99246.361676918386</v>
      </c>
      <c r="G37" s="129">
        <f>(E37*F37)</f>
        <v>99246.361676918386</v>
      </c>
      <c r="H37" s="75"/>
      <c r="I37" s="84"/>
    </row>
    <row r="38" spans="2:9" x14ac:dyDescent="0.2">
      <c r="B38" s="83"/>
      <c r="C38" s="9" t="s">
        <v>67</v>
      </c>
      <c r="D38" s="9"/>
      <c r="E38" s="9">
        <v>1</v>
      </c>
      <c r="F38" s="129">
        <f>('3B - ENERGY COST'!I65)</f>
        <v>3517.2846</v>
      </c>
      <c r="G38" s="129">
        <f>(E38*F38)</f>
        <v>3517.2846</v>
      </c>
      <c r="H38" s="75"/>
      <c r="I38" s="84"/>
    </row>
    <row r="39" spans="2:9" x14ac:dyDescent="0.2">
      <c r="B39" s="83"/>
      <c r="C39" s="9" t="s">
        <v>147</v>
      </c>
      <c r="D39" s="9"/>
      <c r="E39" s="9">
        <v>12</v>
      </c>
      <c r="F39" s="129">
        <v>250</v>
      </c>
      <c r="G39" s="129">
        <f>(E39*F39)</f>
        <v>3000</v>
      </c>
      <c r="H39" s="75"/>
      <c r="I39" s="84"/>
    </row>
    <row r="40" spans="2:9" x14ac:dyDescent="0.2">
      <c r="B40" s="83"/>
      <c r="C40" s="9"/>
      <c r="D40" s="9"/>
      <c r="E40" s="9"/>
      <c r="F40" s="129"/>
      <c r="G40" s="129"/>
      <c r="H40" s="75"/>
      <c r="I40" s="84"/>
    </row>
    <row r="41" spans="2:9" ht="15" x14ac:dyDescent="0.25">
      <c r="B41" s="83"/>
      <c r="C41" s="197" t="s">
        <v>96</v>
      </c>
      <c r="D41" s="198"/>
      <c r="E41" s="198"/>
      <c r="F41" s="199"/>
      <c r="G41" s="200">
        <f>(G13+G24+G30+G35)</f>
        <v>353923.64627691836</v>
      </c>
      <c r="H41" s="75"/>
      <c r="I41" s="84"/>
    </row>
    <row r="42" spans="2:9" x14ac:dyDescent="0.2">
      <c r="B42" s="145"/>
      <c r="C42" s="150" t="s">
        <v>8</v>
      </c>
      <c r="D42" s="150"/>
      <c r="E42" s="150" t="s">
        <v>8</v>
      </c>
      <c r="F42" s="152" t="s">
        <v>8</v>
      </c>
      <c r="G42" s="152" t="s">
        <v>8</v>
      </c>
      <c r="H42" s="150"/>
      <c r="I42" s="151"/>
    </row>
    <row r="43" spans="2:9" x14ac:dyDescent="0.2">
      <c r="B43" s="83"/>
      <c r="C43" s="75"/>
      <c r="D43" s="75"/>
      <c r="E43" s="75"/>
      <c r="F43" s="118"/>
      <c r="G43" s="118"/>
      <c r="H43" s="75"/>
      <c r="I43" s="84"/>
    </row>
    <row r="44" spans="2:9" x14ac:dyDescent="0.2">
      <c r="B44" s="83"/>
      <c r="C44" s="135" t="s">
        <v>107</v>
      </c>
      <c r="D44" s="136"/>
      <c r="E44" s="136"/>
      <c r="F44" s="137"/>
      <c r="G44" s="138">
        <f>SUM(G46:G54)</f>
        <v>66090</v>
      </c>
      <c r="H44" s="75"/>
      <c r="I44" s="84"/>
    </row>
    <row r="45" spans="2:9" x14ac:dyDescent="0.2">
      <c r="B45" s="83"/>
      <c r="C45" s="136"/>
      <c r="D45" s="136"/>
      <c r="E45" s="136"/>
      <c r="F45" s="137"/>
      <c r="G45" s="137"/>
      <c r="H45" s="75"/>
      <c r="I45" s="84"/>
    </row>
    <row r="46" spans="2:9" x14ac:dyDescent="0.2">
      <c r="B46" s="83"/>
      <c r="C46" s="136" t="s">
        <v>108</v>
      </c>
      <c r="D46" s="136"/>
      <c r="E46" s="136">
        <v>12</v>
      </c>
      <c r="F46" s="137">
        <v>300</v>
      </c>
      <c r="G46" s="137">
        <f t="shared" ref="G46:G48" si="4">(E46*F46)</f>
        <v>3600</v>
      </c>
      <c r="H46" s="75"/>
      <c r="I46" s="84"/>
    </row>
    <row r="47" spans="2:9" x14ac:dyDescent="0.2">
      <c r="B47" s="83"/>
      <c r="C47" s="136" t="s">
        <v>113</v>
      </c>
      <c r="D47" s="136"/>
      <c r="E47" s="136">
        <v>12</v>
      </c>
      <c r="F47" s="137">
        <v>550</v>
      </c>
      <c r="G47" s="137">
        <f t="shared" si="4"/>
        <v>6600</v>
      </c>
      <c r="H47" s="75"/>
      <c r="I47" s="84"/>
    </row>
    <row r="48" spans="2:9" x14ac:dyDescent="0.2">
      <c r="B48" s="83"/>
      <c r="C48" s="136" t="s">
        <v>109</v>
      </c>
      <c r="D48" s="136"/>
      <c r="E48" s="136">
        <v>12</v>
      </c>
      <c r="F48" s="137">
        <v>1700</v>
      </c>
      <c r="G48" s="137">
        <f t="shared" si="4"/>
        <v>20400</v>
      </c>
      <c r="H48" s="75"/>
      <c r="I48" s="84"/>
    </row>
    <row r="49" spans="2:11" x14ac:dyDescent="0.2">
      <c r="B49" s="83"/>
      <c r="C49" s="136" t="s">
        <v>131</v>
      </c>
      <c r="D49" s="136"/>
      <c r="E49" s="136">
        <v>12</v>
      </c>
      <c r="F49" s="137">
        <v>1500</v>
      </c>
      <c r="G49" s="137">
        <f t="shared" ref="G49:G54" si="5">(E49*F49)</f>
        <v>18000</v>
      </c>
      <c r="H49" s="75"/>
      <c r="I49" s="84"/>
    </row>
    <row r="50" spans="2:11" x14ac:dyDescent="0.2">
      <c r="B50" s="83"/>
      <c r="C50" s="136" t="s">
        <v>114</v>
      </c>
      <c r="D50" s="136"/>
      <c r="E50" s="136">
        <v>12</v>
      </c>
      <c r="F50" s="137">
        <v>800</v>
      </c>
      <c r="G50" s="137">
        <f t="shared" si="5"/>
        <v>9600</v>
      </c>
      <c r="H50" s="75"/>
      <c r="I50" s="84"/>
    </row>
    <row r="51" spans="2:11" x14ac:dyDescent="0.2">
      <c r="B51" s="83"/>
      <c r="C51" s="136" t="s">
        <v>110</v>
      </c>
      <c r="D51" s="136"/>
      <c r="E51" s="136">
        <v>1</v>
      </c>
      <c r="F51" s="137">
        <v>3500</v>
      </c>
      <c r="G51" s="137">
        <f t="shared" si="5"/>
        <v>3500</v>
      </c>
      <c r="H51" s="75"/>
      <c r="I51" s="84"/>
    </row>
    <row r="52" spans="2:11" x14ac:dyDescent="0.2">
      <c r="B52" s="83"/>
      <c r="C52" s="136" t="s">
        <v>117</v>
      </c>
      <c r="D52" s="136"/>
      <c r="E52" s="136">
        <v>12</v>
      </c>
      <c r="F52" s="137">
        <v>120</v>
      </c>
      <c r="G52" s="137">
        <f t="shared" si="5"/>
        <v>1440</v>
      </c>
      <c r="H52" s="75"/>
      <c r="I52" s="84"/>
    </row>
    <row r="53" spans="2:11" x14ac:dyDescent="0.2">
      <c r="B53" s="83"/>
      <c r="C53" s="136" t="s">
        <v>118</v>
      </c>
      <c r="D53" s="136"/>
      <c r="E53" s="136">
        <v>1</v>
      </c>
      <c r="F53" s="137">
        <v>1350</v>
      </c>
      <c r="G53" s="137">
        <f t="shared" si="5"/>
        <v>1350</v>
      </c>
      <c r="H53" s="75"/>
      <c r="I53" s="84"/>
    </row>
    <row r="54" spans="2:11" x14ac:dyDescent="0.2">
      <c r="B54" s="83"/>
      <c r="C54" s="136" t="s">
        <v>115</v>
      </c>
      <c r="D54" s="136"/>
      <c r="E54" s="136">
        <v>1</v>
      </c>
      <c r="F54" s="137">
        <v>1600</v>
      </c>
      <c r="G54" s="137">
        <f t="shared" si="5"/>
        <v>1600</v>
      </c>
      <c r="H54" s="75"/>
      <c r="I54" s="84"/>
    </row>
    <row r="55" spans="2:11" x14ac:dyDescent="0.2">
      <c r="B55" s="83"/>
      <c r="C55" s="136"/>
      <c r="D55" s="136"/>
      <c r="E55" s="136"/>
      <c r="F55" s="137"/>
      <c r="G55" s="137"/>
      <c r="H55" s="75"/>
      <c r="I55" s="84"/>
    </row>
    <row r="56" spans="2:11" x14ac:dyDescent="0.2">
      <c r="B56" s="83"/>
      <c r="C56" s="135" t="s">
        <v>111</v>
      </c>
      <c r="D56" s="136"/>
      <c r="E56" s="136"/>
      <c r="F56" s="137"/>
      <c r="G56" s="138">
        <f>SUM(G58:G59)</f>
        <v>11250</v>
      </c>
      <c r="H56" s="75"/>
      <c r="I56" s="84"/>
    </row>
    <row r="57" spans="2:11" x14ac:dyDescent="0.2">
      <c r="B57" s="83"/>
      <c r="C57" s="136"/>
      <c r="D57" s="136"/>
      <c r="E57" s="136"/>
      <c r="F57" s="137"/>
      <c r="G57" s="137"/>
      <c r="H57" s="75"/>
      <c r="I57" s="84"/>
    </row>
    <row r="58" spans="2:11" x14ac:dyDescent="0.2">
      <c r="B58" s="83"/>
      <c r="C58" s="136" t="s">
        <v>68</v>
      </c>
      <c r="D58" s="136"/>
      <c r="E58" s="136">
        <v>3</v>
      </c>
      <c r="F58" s="137">
        <v>2500</v>
      </c>
      <c r="G58" s="137">
        <f t="shared" ref="G58" si="6">(E58*F58)</f>
        <v>7500</v>
      </c>
      <c r="H58" s="75"/>
      <c r="I58" s="84"/>
    </row>
    <row r="59" spans="2:11" x14ac:dyDescent="0.2">
      <c r="B59" s="83"/>
      <c r="C59" s="136" t="s">
        <v>116</v>
      </c>
      <c r="D59" s="136"/>
      <c r="E59" s="136">
        <v>3</v>
      </c>
      <c r="F59" s="137">
        <v>1250</v>
      </c>
      <c r="G59" s="137">
        <f t="shared" ref="G59" si="7">(E59*F59)</f>
        <v>3750</v>
      </c>
      <c r="H59" s="75"/>
      <c r="I59" s="84"/>
      <c r="J59" t="s">
        <v>8</v>
      </c>
    </row>
    <row r="60" spans="2:11" x14ac:dyDescent="0.2">
      <c r="B60" s="145"/>
      <c r="C60" s="153"/>
      <c r="D60" s="153"/>
      <c r="E60" s="153"/>
      <c r="F60" s="154"/>
      <c r="G60" s="154"/>
      <c r="H60" s="150"/>
      <c r="I60" s="151"/>
      <c r="J60" t="s">
        <v>8</v>
      </c>
    </row>
    <row r="61" spans="2:11" x14ac:dyDescent="0.2">
      <c r="B61" s="83"/>
      <c r="C61" s="120" t="s">
        <v>112</v>
      </c>
      <c r="D61" s="155" t="s">
        <v>165</v>
      </c>
      <c r="E61" s="159">
        <v>6667209</v>
      </c>
      <c r="F61" s="122"/>
      <c r="G61" s="123">
        <f>SUM(G64:G66)</f>
        <v>306594.74216635537</v>
      </c>
      <c r="H61" s="75"/>
      <c r="I61" s="84"/>
      <c r="J61" t="s">
        <v>8</v>
      </c>
    </row>
    <row r="62" spans="2:11" x14ac:dyDescent="0.2">
      <c r="B62" s="83"/>
      <c r="C62" s="121"/>
      <c r="D62" s="121"/>
      <c r="E62" s="156">
        <v>7237406</v>
      </c>
      <c r="F62" s="122"/>
      <c r="G62" s="122"/>
      <c r="H62" s="75"/>
      <c r="I62" s="84"/>
    </row>
    <row r="63" spans="2:11" x14ac:dyDescent="0.2">
      <c r="B63" s="83"/>
      <c r="C63" s="132" t="s">
        <v>130</v>
      </c>
      <c r="D63" s="132">
        <v>25</v>
      </c>
      <c r="E63" s="132">
        <v>12</v>
      </c>
      <c r="F63" s="133">
        <f>(E61/25)/12</f>
        <v>22224.03</v>
      </c>
      <c r="G63" s="134">
        <f>(E63*F63)</f>
        <v>266688.36</v>
      </c>
      <c r="H63" s="75"/>
      <c r="I63" s="126" t="s">
        <v>154</v>
      </c>
      <c r="K63" t="s">
        <v>8</v>
      </c>
    </row>
    <row r="64" spans="2:11" x14ac:dyDescent="0.2">
      <c r="B64" s="83"/>
      <c r="C64" s="121" t="s">
        <v>129</v>
      </c>
      <c r="D64" s="157">
        <v>1.2E-2</v>
      </c>
      <c r="E64" s="121">
        <v>12</v>
      </c>
      <c r="F64" s="122">
        <f>(G64/E64)</f>
        <v>25549.561847196281</v>
      </c>
      <c r="G64" s="158">
        <f>(-PMT(D64,D63,E61,0,1))</f>
        <v>306594.74216635537</v>
      </c>
      <c r="H64" s="75"/>
      <c r="I64" s="84"/>
      <c r="J64" s="72" t="s">
        <v>8</v>
      </c>
    </row>
    <row r="65" spans="2:9" ht="13.5" thickBot="1" x14ac:dyDescent="0.25">
      <c r="B65" s="108"/>
      <c r="C65" s="201" t="s">
        <v>166</v>
      </c>
      <c r="D65" s="109" t="s">
        <v>8</v>
      </c>
      <c r="E65" s="109" t="s">
        <v>8</v>
      </c>
      <c r="F65" s="144" t="s">
        <v>8</v>
      </c>
      <c r="G65" s="144" t="s">
        <v>8</v>
      </c>
      <c r="H65" s="109"/>
      <c r="I65" s="111"/>
    </row>
    <row r="66" spans="2:9" x14ac:dyDescent="0.2">
      <c r="C66" t="s">
        <v>8</v>
      </c>
      <c r="E66" t="s">
        <v>8</v>
      </c>
      <c r="F66" s="40" t="s">
        <v>8</v>
      </c>
      <c r="G66" s="40" t="s">
        <v>8</v>
      </c>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69"/>
  <sheetViews>
    <sheetView topLeftCell="A43" zoomScale="75" zoomScaleNormal="75" workbookViewId="0">
      <selection activeCell="P14" sqref="P14"/>
    </sheetView>
  </sheetViews>
  <sheetFormatPr defaultColWidth="9.140625" defaultRowHeight="12.75" x14ac:dyDescent="0.2"/>
  <cols>
    <col min="2" max="2" width="2.85546875" customWidth="1"/>
    <col min="3" max="3" width="24" customWidth="1"/>
    <col min="4" max="4" width="12.28515625" customWidth="1"/>
    <col min="5" max="5" width="10.7109375" customWidth="1"/>
    <col min="6" max="6" width="15.140625" customWidth="1"/>
    <col min="7" max="7" width="12.7109375" customWidth="1"/>
    <col min="8" max="8" width="13" customWidth="1"/>
    <col min="9" max="9" width="11" customWidth="1"/>
    <col min="10" max="10" width="12.140625" customWidth="1"/>
    <col min="11" max="11" width="10.140625" customWidth="1"/>
    <col min="12" max="12" width="12.140625" customWidth="1"/>
    <col min="13" max="13" width="8.7109375" customWidth="1"/>
    <col min="14" max="14" width="14.85546875" customWidth="1"/>
    <col min="15" max="15" width="11.28515625" customWidth="1"/>
    <col min="16" max="16" width="12.85546875" style="3" customWidth="1"/>
    <col min="17" max="17" width="9.140625" style="3" customWidth="1"/>
    <col min="18" max="18" width="15.5703125" customWidth="1"/>
    <col min="19" max="19" width="9.85546875" customWidth="1"/>
    <col min="20" max="20" width="10.7109375" customWidth="1"/>
    <col min="21" max="21" width="8" customWidth="1"/>
    <col min="28" max="28" width="9.7109375" bestFit="1" customWidth="1"/>
  </cols>
  <sheetData>
    <row r="2" spans="2:13" ht="15.75" x14ac:dyDescent="0.25">
      <c r="F2" s="343" t="s">
        <v>230</v>
      </c>
    </row>
    <row r="3" spans="2:13" ht="18" x14ac:dyDescent="0.25">
      <c r="F3" s="342" t="s">
        <v>207</v>
      </c>
    </row>
    <row r="4" spans="2:13" ht="18" x14ac:dyDescent="0.25">
      <c r="F4" s="342" t="s">
        <v>210</v>
      </c>
    </row>
    <row r="7" spans="2:13" x14ac:dyDescent="0.2">
      <c r="C7" s="237" t="s">
        <v>85</v>
      </c>
      <c r="D7" s="238">
        <v>11</v>
      </c>
      <c r="E7" s="237" t="s">
        <v>121</v>
      </c>
      <c r="G7" t="s">
        <v>8</v>
      </c>
      <c r="H7" t="s">
        <v>8</v>
      </c>
      <c r="I7" s="239" t="s">
        <v>70</v>
      </c>
      <c r="L7" s="3" t="s">
        <v>79</v>
      </c>
      <c r="M7" s="3" t="s">
        <v>56</v>
      </c>
    </row>
    <row r="8" spans="2:13" x14ac:dyDescent="0.2">
      <c r="C8" s="237" t="s">
        <v>71</v>
      </c>
      <c r="D8" s="45" t="s">
        <v>8</v>
      </c>
      <c r="G8" t="s">
        <v>8</v>
      </c>
      <c r="H8" s="39" t="s">
        <v>8</v>
      </c>
      <c r="I8" t="s">
        <v>94</v>
      </c>
      <c r="K8" s="38">
        <f>H39</f>
        <v>0.55818215000018623</v>
      </c>
      <c r="L8" s="40">
        <f>H38</f>
        <v>431619.83999999997</v>
      </c>
      <c r="M8" s="40">
        <f t="shared" ref="M8:M14" si="0">(L8*$D$45)</f>
        <v>49679.443583999993</v>
      </c>
    </row>
    <row r="9" spans="2:13" x14ac:dyDescent="0.2">
      <c r="C9" s="237" t="s">
        <v>72</v>
      </c>
      <c r="D9" s="45" t="s">
        <v>174</v>
      </c>
      <c r="E9" t="s">
        <v>175</v>
      </c>
      <c r="G9" t="s">
        <v>8</v>
      </c>
      <c r="H9" s="39" t="s">
        <v>8</v>
      </c>
      <c r="I9" t="s">
        <v>84</v>
      </c>
      <c r="K9" s="38">
        <f>J39</f>
        <v>6.5706244358946661E-2</v>
      </c>
      <c r="L9" s="40">
        <f>J38</f>
        <v>50807.999999999993</v>
      </c>
      <c r="M9" s="40">
        <f t="shared" si="0"/>
        <v>5848.0007999999989</v>
      </c>
    </row>
    <row r="10" spans="2:13" x14ac:dyDescent="0.2">
      <c r="C10" s="237" t="s">
        <v>73</v>
      </c>
      <c r="D10" s="39">
        <v>20</v>
      </c>
      <c r="E10" t="s">
        <v>86</v>
      </c>
      <c r="G10" t="s">
        <v>8</v>
      </c>
      <c r="H10" s="39" t="s">
        <v>8</v>
      </c>
      <c r="I10" t="s">
        <v>95</v>
      </c>
      <c r="K10" s="38">
        <f>L39</f>
        <v>5.6643314102540233E-2</v>
      </c>
      <c r="L10" s="40">
        <f>L38</f>
        <v>43800</v>
      </c>
      <c r="M10" s="40">
        <f t="shared" si="0"/>
        <v>5041.38</v>
      </c>
    </row>
    <row r="11" spans="2:13" x14ac:dyDescent="0.2">
      <c r="C11" s="237"/>
      <c r="D11" s="246">
        <v>181</v>
      </c>
      <c r="E11" t="s">
        <v>176</v>
      </c>
      <c r="F11" s="372" t="s">
        <v>178</v>
      </c>
      <c r="G11" s="372"/>
      <c r="H11" s="39"/>
      <c r="I11" t="s">
        <v>29</v>
      </c>
      <c r="K11" s="38">
        <f>N39</f>
        <v>0.13367822128199497</v>
      </c>
      <c r="L11" s="40">
        <f>N38</f>
        <v>103368.00000000001</v>
      </c>
      <c r="M11" s="40">
        <f t="shared" si="0"/>
        <v>11897.656800000001</v>
      </c>
    </row>
    <row r="12" spans="2:13" x14ac:dyDescent="0.2">
      <c r="C12" s="237" t="s">
        <v>74</v>
      </c>
      <c r="D12" s="240">
        <v>2</v>
      </c>
      <c r="F12" s="372" t="s">
        <v>177</v>
      </c>
      <c r="G12" s="372"/>
      <c r="H12" s="39" t="s">
        <v>8</v>
      </c>
      <c r="I12" t="s">
        <v>93</v>
      </c>
      <c r="K12" s="38">
        <f>P39</f>
        <v>5.8909046666641846E-2</v>
      </c>
      <c r="L12" s="40">
        <f>P38</f>
        <v>45552.000000000007</v>
      </c>
      <c r="M12" s="40">
        <f t="shared" si="0"/>
        <v>5243.0352000000003</v>
      </c>
    </row>
    <row r="13" spans="2:13" x14ac:dyDescent="0.2">
      <c r="B13" t="s">
        <v>8</v>
      </c>
      <c r="C13" s="237" t="s">
        <v>75</v>
      </c>
      <c r="D13" s="40">
        <f>(L8+L10+L11+L12+L13)</f>
        <v>722451.84</v>
      </c>
      <c r="E13" t="s">
        <v>79</v>
      </c>
      <c r="H13" s="39"/>
      <c r="I13" s="247" t="s">
        <v>92</v>
      </c>
      <c r="J13" s="247"/>
      <c r="K13" s="248">
        <f>R39</f>
        <v>0.12688102358969008</v>
      </c>
      <c r="L13" s="249">
        <f>R38</f>
        <v>98111.999999999985</v>
      </c>
      <c r="M13" s="40">
        <f t="shared" si="0"/>
        <v>11292.691199999997</v>
      </c>
    </row>
    <row r="14" spans="2:13" x14ac:dyDescent="0.2">
      <c r="B14" t="s">
        <v>8</v>
      </c>
      <c r="C14" s="237" t="s">
        <v>76</v>
      </c>
      <c r="D14" s="40">
        <f>[1]ENERGY!C9</f>
        <v>439040.011</v>
      </c>
      <c r="E14" t="s">
        <v>79</v>
      </c>
      <c r="H14" s="39"/>
      <c r="I14" t="s">
        <v>179</v>
      </c>
      <c r="L14" s="40">
        <f>T38</f>
        <v>773259.84</v>
      </c>
      <c r="M14" s="40">
        <f t="shared" si="0"/>
        <v>89002.207583999989</v>
      </c>
    </row>
    <row r="15" spans="2:13" x14ac:dyDescent="0.2">
      <c r="C15" s="237" t="s">
        <v>80</v>
      </c>
      <c r="D15" s="40">
        <f>D13+D14</f>
        <v>1161491.851</v>
      </c>
      <c r="E15" t="s">
        <v>79</v>
      </c>
      <c r="F15" s="40"/>
      <c r="H15" s="39"/>
      <c r="K15" s="38"/>
      <c r="L15" s="40"/>
      <c r="M15" s="241"/>
    </row>
    <row r="16" spans="2:13" x14ac:dyDescent="0.2">
      <c r="C16" s="237" t="s">
        <v>77</v>
      </c>
      <c r="D16" s="40">
        <f>ROUNDUP(D23+J23+L23+N23+P23+R23,-2)</f>
        <v>300</v>
      </c>
      <c r="E16" t="s">
        <v>81</v>
      </c>
    </row>
    <row r="17" spans="3:22" x14ac:dyDescent="0.2">
      <c r="C17" s="237" t="s">
        <v>90</v>
      </c>
      <c r="D17" s="242">
        <v>157</v>
      </c>
      <c r="E17" t="s">
        <v>82</v>
      </c>
      <c r="I17" s="250"/>
      <c r="J17" s="373"/>
      <c r="K17" s="373"/>
      <c r="L17" s="373"/>
      <c r="M17" s="373"/>
    </row>
    <row r="18" spans="3:22" ht="13.5" thickBot="1" x14ac:dyDescent="0.25">
      <c r="C18" s="237" t="s">
        <v>8</v>
      </c>
      <c r="D18" s="40"/>
      <c r="I18" s="251"/>
      <c r="J18" s="373"/>
      <c r="K18" s="373"/>
      <c r="L18" s="373"/>
      <c r="M18" s="373"/>
    </row>
    <row r="19" spans="3:22" s="243" customFormat="1" ht="15.75" customHeight="1" x14ac:dyDescent="0.2">
      <c r="D19" s="359" t="s">
        <v>198</v>
      </c>
      <c r="E19" s="360"/>
      <c r="F19" s="363" t="s">
        <v>199</v>
      </c>
      <c r="G19" s="364"/>
      <c r="H19" s="367" t="s">
        <v>180</v>
      </c>
      <c r="I19" s="368"/>
      <c r="J19" s="371" t="s">
        <v>8</v>
      </c>
      <c r="K19" s="371"/>
      <c r="L19" s="371"/>
      <c r="M19" s="371"/>
      <c r="P19" s="245"/>
      <c r="Q19" s="245"/>
    </row>
    <row r="20" spans="3:22" s="243" customFormat="1" ht="15.75" customHeight="1" x14ac:dyDescent="0.2">
      <c r="D20" s="361"/>
      <c r="E20" s="362"/>
      <c r="F20" s="365"/>
      <c r="G20" s="366"/>
      <c r="H20" s="369"/>
      <c r="I20" s="370"/>
      <c r="J20" s="371"/>
      <c r="K20" s="371"/>
      <c r="L20" s="371"/>
      <c r="M20" s="371"/>
      <c r="P20" s="245"/>
      <c r="Q20" s="245"/>
    </row>
    <row r="21" spans="3:22" s="344" customFormat="1" ht="17.45" customHeight="1" x14ac:dyDescent="0.15">
      <c r="D21" s="345"/>
      <c r="E21" s="346" t="s">
        <v>181</v>
      </c>
      <c r="F21" s="347" t="s">
        <v>182</v>
      </c>
      <c r="G21" s="348" t="s">
        <v>183</v>
      </c>
      <c r="H21" s="349" t="s">
        <v>182</v>
      </c>
      <c r="I21" s="350" t="s">
        <v>184</v>
      </c>
      <c r="J21" s="351" t="s">
        <v>185</v>
      </c>
      <c r="K21" s="352" t="s">
        <v>181</v>
      </c>
      <c r="L21" s="353" t="s">
        <v>186</v>
      </c>
      <c r="M21" s="354" t="s">
        <v>181</v>
      </c>
      <c r="N21" s="355" t="s">
        <v>187</v>
      </c>
      <c r="O21" s="354" t="s">
        <v>181</v>
      </c>
      <c r="P21" s="355" t="s">
        <v>196</v>
      </c>
      <c r="Q21" s="354" t="s">
        <v>181</v>
      </c>
      <c r="R21" s="355" t="s">
        <v>195</v>
      </c>
      <c r="S21" s="354" t="s">
        <v>181</v>
      </c>
      <c r="T21" s="355" t="s">
        <v>55</v>
      </c>
      <c r="U21" s="354"/>
    </row>
    <row r="22" spans="3:22" s="243" customFormat="1" ht="17.45" customHeight="1" thickBot="1" x14ac:dyDescent="0.25">
      <c r="D22" s="252" t="s">
        <v>188</v>
      </c>
      <c r="E22" s="253"/>
      <c r="F22" s="254" t="s">
        <v>188</v>
      </c>
      <c r="G22" s="255"/>
      <c r="H22" s="256" t="s">
        <v>79</v>
      </c>
      <c r="I22" s="257"/>
      <c r="J22" s="258" t="s">
        <v>188</v>
      </c>
      <c r="K22" s="259"/>
      <c r="L22" s="260" t="s">
        <v>188</v>
      </c>
      <c r="M22" s="259"/>
      <c r="N22" s="260" t="s">
        <v>188</v>
      </c>
      <c r="O22" s="261"/>
      <c r="P22" s="260" t="s">
        <v>188</v>
      </c>
      <c r="Q22" s="262"/>
      <c r="R22" s="260" t="s">
        <v>188</v>
      </c>
      <c r="S22" s="262"/>
      <c r="T22" s="260" t="s">
        <v>79</v>
      </c>
      <c r="U22" s="259"/>
    </row>
    <row r="23" spans="3:22" s="243" customFormat="1" ht="17.45" customHeight="1" x14ac:dyDescent="0.2">
      <c r="D23" s="263">
        <v>181</v>
      </c>
      <c r="E23" s="264"/>
      <c r="F23" s="265">
        <f>D23</f>
        <v>181</v>
      </c>
      <c r="G23" s="266"/>
      <c r="H23" s="267">
        <f>F23</f>
        <v>181</v>
      </c>
      <c r="I23" s="266"/>
      <c r="J23" s="268">
        <v>5.8</v>
      </c>
      <c r="K23" s="269"/>
      <c r="L23" s="270">
        <v>5</v>
      </c>
      <c r="M23" s="269"/>
      <c r="N23" s="270">
        <v>11.8</v>
      </c>
      <c r="O23" s="269"/>
      <c r="P23" s="270">
        <v>5.2</v>
      </c>
      <c r="Q23" s="269"/>
      <c r="R23" s="270">
        <v>11.2</v>
      </c>
      <c r="S23" s="269"/>
      <c r="T23" s="271">
        <f>D23+J23+L23+N23+P23+R23</f>
        <v>220</v>
      </c>
      <c r="U23" s="272"/>
    </row>
    <row r="24" spans="3:22" s="243" customFormat="1" ht="17.45" customHeight="1" x14ac:dyDescent="0.2">
      <c r="D24" s="273" t="s">
        <v>189</v>
      </c>
      <c r="E24" s="274" t="s">
        <v>190</v>
      </c>
      <c r="F24" s="275" t="s">
        <v>189</v>
      </c>
      <c r="G24" s="276" t="s">
        <v>190</v>
      </c>
      <c r="H24" s="275" t="s">
        <v>189</v>
      </c>
      <c r="I24" s="276" t="s">
        <v>190</v>
      </c>
      <c r="J24" s="277" t="s">
        <v>191</v>
      </c>
      <c r="K24" s="278" t="s">
        <v>190</v>
      </c>
      <c r="L24" s="279" t="s">
        <v>191</v>
      </c>
      <c r="M24" s="278" t="s">
        <v>190</v>
      </c>
      <c r="N24" s="279" t="s">
        <v>191</v>
      </c>
      <c r="O24" s="278" t="s">
        <v>190</v>
      </c>
      <c r="P24" s="279" t="s">
        <v>191</v>
      </c>
      <c r="Q24" s="278" t="s">
        <v>190</v>
      </c>
      <c r="R24" s="279" t="s">
        <v>191</v>
      </c>
      <c r="S24" s="278" t="s">
        <v>190</v>
      </c>
      <c r="T24" s="279" t="s">
        <v>191</v>
      </c>
      <c r="U24" s="278" t="s">
        <v>190</v>
      </c>
      <c r="V24" s="280" t="s">
        <v>197</v>
      </c>
    </row>
    <row r="25" spans="3:22" s="243" customFormat="1" ht="17.45" customHeight="1" x14ac:dyDescent="0.2">
      <c r="C25" s="244" t="s">
        <v>0</v>
      </c>
      <c r="D25" s="281">
        <f t="shared" ref="D25:D36" si="1">$D$23*E25*24*30</f>
        <v>19547.999999999996</v>
      </c>
      <c r="E25" s="282">
        <v>0.15</v>
      </c>
      <c r="F25" s="283">
        <f t="shared" ref="F25:F36" si="2">-D25*G25</f>
        <v>-5473.44</v>
      </c>
      <c r="G25" s="284">
        <f>$G$38</f>
        <v>0.28000000000000003</v>
      </c>
      <c r="H25" s="283">
        <f>D25+F25</f>
        <v>14074.559999999998</v>
      </c>
      <c r="I25" s="284">
        <f t="shared" ref="I25:I36" si="3">H25/$H$38</f>
        <v>3.2608695652173912E-2</v>
      </c>
      <c r="J25" s="285">
        <f t="shared" ref="J25:J36" si="4">$J$38*K25</f>
        <v>5080.7999999999993</v>
      </c>
      <c r="K25" s="286">
        <v>0.1</v>
      </c>
      <c r="L25" s="287">
        <f t="shared" ref="L25:L36" si="5">$L$38*M25</f>
        <v>3942</v>
      </c>
      <c r="M25" s="286">
        <v>0.09</v>
      </c>
      <c r="N25" s="287">
        <f t="shared" ref="N25:N36" si="6">$N$38*O25</f>
        <v>6202.0800000000008</v>
      </c>
      <c r="O25" s="286">
        <v>0.06</v>
      </c>
      <c r="P25" s="287">
        <f t="shared" ref="P25:P36" si="7">$P$38*Q25</f>
        <v>5010.7200000000012</v>
      </c>
      <c r="Q25" s="288">
        <v>0.11</v>
      </c>
      <c r="R25" s="287">
        <f t="shared" ref="R25:R36" si="8">$R$38*S25</f>
        <v>10792.319999999998</v>
      </c>
      <c r="S25" s="288">
        <v>0.11</v>
      </c>
      <c r="T25" s="287">
        <f>H25+J25+L25+N25+P25+R25</f>
        <v>45102.48</v>
      </c>
      <c r="U25" s="289">
        <f t="shared" ref="U25:U36" si="9">T25/$T$38</f>
        <v>5.8327715558071661E-2</v>
      </c>
      <c r="V25" s="290">
        <f t="shared" ref="V25:V36" si="10">T25*$D$45</f>
        <v>5191.2954479999999</v>
      </c>
    </row>
    <row r="26" spans="3:22" s="243" customFormat="1" ht="17.45" customHeight="1" x14ac:dyDescent="0.2">
      <c r="C26" s="244" t="s">
        <v>37</v>
      </c>
      <c r="D26" s="281">
        <f t="shared" si="1"/>
        <v>19547.999999999996</v>
      </c>
      <c r="E26" s="282">
        <v>0.15</v>
      </c>
      <c r="F26" s="283">
        <f t="shared" si="2"/>
        <v>-5473.44</v>
      </c>
      <c r="G26" s="284">
        <f t="shared" ref="G26:G36" si="11">$G$38</f>
        <v>0.28000000000000003</v>
      </c>
      <c r="H26" s="283">
        <f t="shared" ref="H26:H38" si="12">D26+F26</f>
        <v>14074.559999999998</v>
      </c>
      <c r="I26" s="284">
        <f t="shared" si="3"/>
        <v>3.2608695652173912E-2</v>
      </c>
      <c r="J26" s="285">
        <f t="shared" si="4"/>
        <v>5080.7999999999993</v>
      </c>
      <c r="K26" s="286">
        <v>0.1</v>
      </c>
      <c r="L26" s="287">
        <f t="shared" si="5"/>
        <v>3942</v>
      </c>
      <c r="M26" s="286">
        <v>0.09</v>
      </c>
      <c r="N26" s="287">
        <f t="shared" si="6"/>
        <v>6202.0800000000008</v>
      </c>
      <c r="O26" s="286">
        <v>0.06</v>
      </c>
      <c r="P26" s="287">
        <f t="shared" si="7"/>
        <v>4555.2000000000007</v>
      </c>
      <c r="Q26" s="288">
        <v>0.1</v>
      </c>
      <c r="R26" s="287">
        <f t="shared" si="8"/>
        <v>9811.1999999999989</v>
      </c>
      <c r="S26" s="288">
        <v>0.1</v>
      </c>
      <c r="T26" s="287">
        <f t="shared" ref="T26:T36" si="13">H26+J26+L26+N26+P26+R26</f>
        <v>43665.84</v>
      </c>
      <c r="U26" s="289">
        <f t="shared" si="9"/>
        <v>5.6469814855508338E-2</v>
      </c>
      <c r="V26" s="290">
        <f t="shared" si="10"/>
        <v>5025.9381839999996</v>
      </c>
    </row>
    <row r="27" spans="3:22" s="243" customFormat="1" ht="17.45" customHeight="1" x14ac:dyDescent="0.2">
      <c r="C27" s="244" t="s">
        <v>38</v>
      </c>
      <c r="D27" s="281">
        <f t="shared" si="1"/>
        <v>32580</v>
      </c>
      <c r="E27" s="282">
        <v>0.25</v>
      </c>
      <c r="F27" s="283">
        <f t="shared" si="2"/>
        <v>-9122.4000000000015</v>
      </c>
      <c r="G27" s="284">
        <f t="shared" si="11"/>
        <v>0.28000000000000003</v>
      </c>
      <c r="H27" s="283">
        <f t="shared" si="12"/>
        <v>23457.599999999999</v>
      </c>
      <c r="I27" s="284">
        <f t="shared" si="3"/>
        <v>5.434782608695652E-2</v>
      </c>
      <c r="J27" s="285">
        <f t="shared" si="4"/>
        <v>4572.7199999999993</v>
      </c>
      <c r="K27" s="286">
        <v>0.09</v>
      </c>
      <c r="L27" s="287">
        <f t="shared" si="5"/>
        <v>3942</v>
      </c>
      <c r="M27" s="286">
        <v>0.09</v>
      </c>
      <c r="N27" s="287">
        <f t="shared" si="6"/>
        <v>7235.760000000002</v>
      </c>
      <c r="O27" s="286">
        <v>7.0000000000000007E-2</v>
      </c>
      <c r="P27" s="287">
        <f t="shared" si="7"/>
        <v>4099.68</v>
      </c>
      <c r="Q27" s="288">
        <v>0.09</v>
      </c>
      <c r="R27" s="287">
        <f t="shared" si="8"/>
        <v>8830.0799999999981</v>
      </c>
      <c r="S27" s="288">
        <v>0.09</v>
      </c>
      <c r="T27" s="287">
        <f t="shared" si="13"/>
        <v>52137.84</v>
      </c>
      <c r="U27" s="289">
        <f t="shared" si="9"/>
        <v>6.7426028487396941E-2</v>
      </c>
      <c r="V27" s="290">
        <f t="shared" si="10"/>
        <v>6001.0653839999995</v>
      </c>
    </row>
    <row r="28" spans="3:22" s="243" customFormat="1" ht="17.45" customHeight="1" x14ac:dyDescent="0.2">
      <c r="C28" s="244" t="s">
        <v>87</v>
      </c>
      <c r="D28" s="281">
        <f t="shared" si="1"/>
        <v>45611.999999999993</v>
      </c>
      <c r="E28" s="282">
        <v>0.35</v>
      </c>
      <c r="F28" s="283">
        <f t="shared" si="2"/>
        <v>-12771.359999999999</v>
      </c>
      <c r="G28" s="284">
        <f t="shared" si="11"/>
        <v>0.28000000000000003</v>
      </c>
      <c r="H28" s="283">
        <f t="shared" si="12"/>
        <v>32840.639999999992</v>
      </c>
      <c r="I28" s="284">
        <f t="shared" si="3"/>
        <v>7.6086956521739121E-2</v>
      </c>
      <c r="J28" s="285">
        <f t="shared" si="4"/>
        <v>4064.6399999999994</v>
      </c>
      <c r="K28" s="286">
        <v>0.08</v>
      </c>
      <c r="L28" s="287">
        <f t="shared" si="5"/>
        <v>3504</v>
      </c>
      <c r="M28" s="286">
        <v>0.08</v>
      </c>
      <c r="N28" s="287">
        <f t="shared" si="6"/>
        <v>8269.44</v>
      </c>
      <c r="O28" s="286">
        <v>0.08</v>
      </c>
      <c r="P28" s="287">
        <f t="shared" si="7"/>
        <v>3644.1600000000008</v>
      </c>
      <c r="Q28" s="288">
        <v>0.08</v>
      </c>
      <c r="R28" s="287">
        <f t="shared" si="8"/>
        <v>7848.9599999999991</v>
      </c>
      <c r="S28" s="288">
        <v>0.08</v>
      </c>
      <c r="T28" s="287">
        <f t="shared" si="13"/>
        <v>60171.839999999997</v>
      </c>
      <c r="U28" s="289">
        <f t="shared" si="9"/>
        <v>7.781580897826014E-2</v>
      </c>
      <c r="V28" s="290">
        <f t="shared" si="10"/>
        <v>6925.7787839999992</v>
      </c>
    </row>
    <row r="29" spans="3:22" s="243" customFormat="1" ht="17.45" customHeight="1" x14ac:dyDescent="0.2">
      <c r="C29" s="244" t="s">
        <v>39</v>
      </c>
      <c r="D29" s="281">
        <f t="shared" si="1"/>
        <v>71676.000000000015</v>
      </c>
      <c r="E29" s="282">
        <v>0.55000000000000004</v>
      </c>
      <c r="F29" s="283">
        <f t="shared" si="2"/>
        <v>-20069.280000000006</v>
      </c>
      <c r="G29" s="284">
        <f t="shared" si="11"/>
        <v>0.28000000000000003</v>
      </c>
      <c r="H29" s="283">
        <f t="shared" si="12"/>
        <v>51606.720000000008</v>
      </c>
      <c r="I29" s="284">
        <f t="shared" si="3"/>
        <v>0.11956521739130438</v>
      </c>
      <c r="J29" s="285">
        <f t="shared" si="4"/>
        <v>4064.6399999999994</v>
      </c>
      <c r="K29" s="286">
        <v>0.08</v>
      </c>
      <c r="L29" s="287">
        <f t="shared" si="5"/>
        <v>3504</v>
      </c>
      <c r="M29" s="286">
        <v>0.08</v>
      </c>
      <c r="N29" s="287">
        <f t="shared" si="6"/>
        <v>8269.44</v>
      </c>
      <c r="O29" s="286">
        <v>0.08</v>
      </c>
      <c r="P29" s="287">
        <f t="shared" si="7"/>
        <v>3188.6400000000008</v>
      </c>
      <c r="Q29" s="288">
        <v>7.0000000000000007E-2</v>
      </c>
      <c r="R29" s="287">
        <f t="shared" si="8"/>
        <v>6867.8399999999992</v>
      </c>
      <c r="S29" s="288">
        <v>7.0000000000000007E-2</v>
      </c>
      <c r="T29" s="287">
        <f t="shared" si="13"/>
        <v>77501.279999999999</v>
      </c>
      <c r="U29" s="289">
        <f t="shared" si="9"/>
        <v>0.10022669740613971</v>
      </c>
      <c r="V29" s="290">
        <f t="shared" si="10"/>
        <v>8920.3973279999991</v>
      </c>
    </row>
    <row r="30" spans="3:22" s="243" customFormat="1" ht="17.45" customHeight="1" x14ac:dyDescent="0.2">
      <c r="C30" s="244" t="s">
        <v>40</v>
      </c>
      <c r="D30" s="281">
        <f t="shared" si="1"/>
        <v>78191.999999999985</v>
      </c>
      <c r="E30" s="282">
        <v>0.6</v>
      </c>
      <c r="F30" s="283">
        <f t="shared" si="2"/>
        <v>-21893.759999999998</v>
      </c>
      <c r="G30" s="284">
        <f t="shared" si="11"/>
        <v>0.28000000000000003</v>
      </c>
      <c r="H30" s="283">
        <f t="shared" si="12"/>
        <v>56298.239999999991</v>
      </c>
      <c r="I30" s="284">
        <f t="shared" si="3"/>
        <v>0.13043478260869565</v>
      </c>
      <c r="J30" s="285">
        <f t="shared" si="4"/>
        <v>4064.6399999999994</v>
      </c>
      <c r="K30" s="286">
        <v>0.08</v>
      </c>
      <c r="L30" s="287">
        <f t="shared" si="5"/>
        <v>3504</v>
      </c>
      <c r="M30" s="286">
        <v>0.08</v>
      </c>
      <c r="N30" s="287">
        <f t="shared" si="6"/>
        <v>8269.44</v>
      </c>
      <c r="O30" s="286">
        <v>0.08</v>
      </c>
      <c r="P30" s="287">
        <f t="shared" si="7"/>
        <v>2733.1200000000003</v>
      </c>
      <c r="Q30" s="288">
        <v>0.06</v>
      </c>
      <c r="R30" s="287">
        <f t="shared" si="8"/>
        <v>5886.7199999999993</v>
      </c>
      <c r="S30" s="288">
        <v>0.06</v>
      </c>
      <c r="T30" s="287">
        <f t="shared" si="13"/>
        <v>80756.159999999989</v>
      </c>
      <c r="U30" s="289">
        <f t="shared" si="9"/>
        <v>0.1044359939861871</v>
      </c>
      <c r="V30" s="290">
        <f t="shared" si="10"/>
        <v>9295.0340159999978</v>
      </c>
    </row>
    <row r="31" spans="3:22" s="243" customFormat="1" ht="17.45" customHeight="1" x14ac:dyDescent="0.2">
      <c r="C31" s="244" t="s">
        <v>41</v>
      </c>
      <c r="D31" s="281">
        <f t="shared" si="1"/>
        <v>78191.999999999985</v>
      </c>
      <c r="E31" s="282">
        <v>0.6</v>
      </c>
      <c r="F31" s="283">
        <f t="shared" si="2"/>
        <v>-21893.759999999998</v>
      </c>
      <c r="G31" s="284">
        <f t="shared" si="11"/>
        <v>0.28000000000000003</v>
      </c>
      <c r="H31" s="283">
        <f t="shared" si="12"/>
        <v>56298.239999999991</v>
      </c>
      <c r="I31" s="284">
        <f t="shared" si="3"/>
        <v>0.13043478260869565</v>
      </c>
      <c r="J31" s="285">
        <f t="shared" si="4"/>
        <v>4064.6399999999994</v>
      </c>
      <c r="K31" s="286">
        <v>0.08</v>
      </c>
      <c r="L31" s="287">
        <f t="shared" si="5"/>
        <v>3504</v>
      </c>
      <c r="M31" s="286">
        <v>0.08</v>
      </c>
      <c r="N31" s="287">
        <f t="shared" si="6"/>
        <v>9303.1200000000008</v>
      </c>
      <c r="O31" s="286">
        <v>0.09</v>
      </c>
      <c r="P31" s="287">
        <f t="shared" si="7"/>
        <v>2277.6000000000004</v>
      </c>
      <c r="Q31" s="288">
        <v>0.05</v>
      </c>
      <c r="R31" s="287">
        <f t="shared" si="8"/>
        <v>4905.5999999999995</v>
      </c>
      <c r="S31" s="288">
        <v>0.05</v>
      </c>
      <c r="T31" s="287">
        <f t="shared" si="13"/>
        <v>80353.2</v>
      </c>
      <c r="U31" s="289">
        <f t="shared" si="9"/>
        <v>0.10391487549644374</v>
      </c>
      <c r="V31" s="290">
        <f t="shared" si="10"/>
        <v>9248.6533199999994</v>
      </c>
    </row>
    <row r="32" spans="3:22" s="243" customFormat="1" ht="17.45" customHeight="1" x14ac:dyDescent="0.2">
      <c r="C32" s="244" t="s">
        <v>88</v>
      </c>
      <c r="D32" s="281">
        <f t="shared" si="1"/>
        <v>13032.000000000002</v>
      </c>
      <c r="E32" s="282">
        <v>0.1</v>
      </c>
      <c r="F32" s="283">
        <f t="shared" si="2"/>
        <v>-3648.9600000000009</v>
      </c>
      <c r="G32" s="284">
        <f t="shared" si="11"/>
        <v>0.28000000000000003</v>
      </c>
      <c r="H32" s="283">
        <f t="shared" si="12"/>
        <v>9383.0400000000009</v>
      </c>
      <c r="I32" s="284">
        <f t="shared" si="3"/>
        <v>2.1739130434782612E-2</v>
      </c>
      <c r="J32" s="285">
        <f t="shared" si="4"/>
        <v>1524.2399999999998</v>
      </c>
      <c r="K32" s="286">
        <v>0.03</v>
      </c>
      <c r="L32" s="287">
        <f t="shared" si="5"/>
        <v>2628</v>
      </c>
      <c r="M32" s="286">
        <v>0.06</v>
      </c>
      <c r="N32" s="287">
        <f t="shared" si="6"/>
        <v>3101.0400000000004</v>
      </c>
      <c r="O32" s="286">
        <v>0.03</v>
      </c>
      <c r="P32" s="287">
        <f t="shared" si="7"/>
        <v>1366.5600000000002</v>
      </c>
      <c r="Q32" s="288">
        <v>0.03</v>
      </c>
      <c r="R32" s="287">
        <f t="shared" si="8"/>
        <v>2943.3599999999997</v>
      </c>
      <c r="S32" s="288">
        <v>0.03</v>
      </c>
      <c r="T32" s="287">
        <f t="shared" si="13"/>
        <v>20946.240000000002</v>
      </c>
      <c r="U32" s="289">
        <f t="shared" si="9"/>
        <v>2.7088229488292061E-2</v>
      </c>
      <c r="V32" s="290">
        <f t="shared" si="10"/>
        <v>2410.9122240000002</v>
      </c>
    </row>
    <row r="33" spans="2:22" s="243" customFormat="1" ht="17.45" customHeight="1" x14ac:dyDescent="0.2">
      <c r="C33" s="244" t="s">
        <v>45</v>
      </c>
      <c r="D33" s="281">
        <f>$D$23*E33*24*30</f>
        <v>97740</v>
      </c>
      <c r="E33" s="282">
        <v>0.75</v>
      </c>
      <c r="F33" s="283">
        <f t="shared" si="2"/>
        <v>-27367.200000000004</v>
      </c>
      <c r="G33" s="284">
        <f t="shared" si="11"/>
        <v>0.28000000000000003</v>
      </c>
      <c r="H33" s="283">
        <f t="shared" si="12"/>
        <v>70372.799999999988</v>
      </c>
      <c r="I33" s="284">
        <f t="shared" si="3"/>
        <v>0.16304347826086954</v>
      </c>
      <c r="J33" s="285">
        <f t="shared" si="4"/>
        <v>4064.6399999999994</v>
      </c>
      <c r="K33" s="286">
        <v>0.08</v>
      </c>
      <c r="L33" s="287">
        <f t="shared" si="5"/>
        <v>3504</v>
      </c>
      <c r="M33" s="286">
        <v>0.08</v>
      </c>
      <c r="N33" s="287">
        <f t="shared" si="6"/>
        <v>15505.2</v>
      </c>
      <c r="O33" s="286">
        <v>0.15</v>
      </c>
      <c r="P33" s="287">
        <f t="shared" si="7"/>
        <v>4099.68</v>
      </c>
      <c r="Q33" s="288">
        <v>0.09</v>
      </c>
      <c r="R33" s="287">
        <f t="shared" si="8"/>
        <v>8830.0799999999981</v>
      </c>
      <c r="S33" s="288">
        <v>0.09</v>
      </c>
      <c r="T33" s="287">
        <f t="shared" si="13"/>
        <v>106376.39999999998</v>
      </c>
      <c r="U33" s="289">
        <f t="shared" si="9"/>
        <v>0.13756876343144883</v>
      </c>
      <c r="V33" s="290">
        <f t="shared" si="10"/>
        <v>12243.923639999997</v>
      </c>
    </row>
    <row r="34" spans="2:22" s="243" customFormat="1" ht="17.45" customHeight="1" x14ac:dyDescent="0.2">
      <c r="C34" s="244" t="s">
        <v>42</v>
      </c>
      <c r="D34" s="281">
        <f t="shared" si="1"/>
        <v>78191.999999999985</v>
      </c>
      <c r="E34" s="282">
        <v>0.6</v>
      </c>
      <c r="F34" s="283">
        <f t="shared" si="2"/>
        <v>-21893.759999999998</v>
      </c>
      <c r="G34" s="284">
        <f t="shared" si="11"/>
        <v>0.28000000000000003</v>
      </c>
      <c r="H34" s="283">
        <f t="shared" si="12"/>
        <v>56298.239999999991</v>
      </c>
      <c r="I34" s="284">
        <f t="shared" si="3"/>
        <v>0.13043478260869565</v>
      </c>
      <c r="J34" s="285">
        <f t="shared" si="4"/>
        <v>4572.7199999999993</v>
      </c>
      <c r="K34" s="286">
        <v>0.09</v>
      </c>
      <c r="L34" s="287">
        <f t="shared" si="5"/>
        <v>3942</v>
      </c>
      <c r="M34" s="286">
        <v>0.09</v>
      </c>
      <c r="N34" s="287">
        <f t="shared" si="6"/>
        <v>16538.88</v>
      </c>
      <c r="O34" s="286">
        <v>0.16</v>
      </c>
      <c r="P34" s="287">
        <f t="shared" si="7"/>
        <v>4555.2000000000007</v>
      </c>
      <c r="Q34" s="288">
        <v>0.1</v>
      </c>
      <c r="R34" s="287">
        <f t="shared" si="8"/>
        <v>9811.1999999999989</v>
      </c>
      <c r="S34" s="288">
        <v>0.1</v>
      </c>
      <c r="T34" s="287">
        <f t="shared" si="13"/>
        <v>95718.239999999991</v>
      </c>
      <c r="U34" s="289">
        <f t="shared" si="9"/>
        <v>0.12378535008361484</v>
      </c>
      <c r="V34" s="290">
        <f t="shared" si="10"/>
        <v>11017.169423999998</v>
      </c>
    </row>
    <row r="35" spans="2:22" s="243" customFormat="1" ht="17.45" customHeight="1" x14ac:dyDescent="0.2">
      <c r="C35" s="244" t="s">
        <v>43</v>
      </c>
      <c r="D35" s="281">
        <f t="shared" si="1"/>
        <v>45611.999999999993</v>
      </c>
      <c r="E35" s="282">
        <v>0.35</v>
      </c>
      <c r="F35" s="283">
        <f t="shared" si="2"/>
        <v>-12771.359999999999</v>
      </c>
      <c r="G35" s="284">
        <f t="shared" si="11"/>
        <v>0.28000000000000003</v>
      </c>
      <c r="H35" s="283">
        <f t="shared" si="12"/>
        <v>32840.639999999992</v>
      </c>
      <c r="I35" s="284">
        <f t="shared" si="3"/>
        <v>7.6086956521739121E-2</v>
      </c>
      <c r="J35" s="285">
        <f t="shared" si="4"/>
        <v>4572.7199999999993</v>
      </c>
      <c r="K35" s="286">
        <v>0.09</v>
      </c>
      <c r="L35" s="287">
        <f t="shared" si="5"/>
        <v>3942</v>
      </c>
      <c r="M35" s="286">
        <v>0.09</v>
      </c>
      <c r="N35" s="287">
        <f t="shared" si="6"/>
        <v>8269.44</v>
      </c>
      <c r="O35" s="286">
        <v>0.08</v>
      </c>
      <c r="P35" s="287">
        <f t="shared" si="7"/>
        <v>5010.7200000000012</v>
      </c>
      <c r="Q35" s="288">
        <v>0.11</v>
      </c>
      <c r="R35" s="287">
        <f t="shared" si="8"/>
        <v>10792.319999999998</v>
      </c>
      <c r="S35" s="288">
        <v>0.11</v>
      </c>
      <c r="T35" s="287">
        <f t="shared" si="13"/>
        <v>65427.839999999997</v>
      </c>
      <c r="U35" s="289">
        <f t="shared" si="9"/>
        <v>8.4613006670564969E-2</v>
      </c>
      <c r="V35" s="290">
        <f t="shared" si="10"/>
        <v>7530.7443839999996</v>
      </c>
    </row>
    <row r="36" spans="2:22" s="243" customFormat="1" ht="17.45" customHeight="1" x14ac:dyDescent="0.2">
      <c r="C36" s="244" t="s">
        <v>44</v>
      </c>
      <c r="D36" s="281">
        <f t="shared" si="1"/>
        <v>19547.999999999996</v>
      </c>
      <c r="E36" s="282">
        <v>0.15</v>
      </c>
      <c r="F36" s="283">
        <f t="shared" si="2"/>
        <v>-5473.44</v>
      </c>
      <c r="G36" s="284">
        <f t="shared" si="11"/>
        <v>0.28000000000000003</v>
      </c>
      <c r="H36" s="283">
        <f t="shared" si="12"/>
        <v>14074.559999999998</v>
      </c>
      <c r="I36" s="284">
        <f t="shared" si="3"/>
        <v>3.2608695652173912E-2</v>
      </c>
      <c r="J36" s="285">
        <f t="shared" si="4"/>
        <v>5080.7999999999993</v>
      </c>
      <c r="K36" s="286">
        <v>0.1</v>
      </c>
      <c r="L36" s="287">
        <f t="shared" si="5"/>
        <v>3942</v>
      </c>
      <c r="M36" s="286">
        <v>0.09</v>
      </c>
      <c r="N36" s="287">
        <f t="shared" si="6"/>
        <v>6202.0800000000008</v>
      </c>
      <c r="O36" s="286">
        <v>0.06</v>
      </c>
      <c r="P36" s="287">
        <f t="shared" si="7"/>
        <v>5010.7200000000012</v>
      </c>
      <c r="Q36" s="288">
        <v>0.11</v>
      </c>
      <c r="R36" s="287">
        <f t="shared" si="8"/>
        <v>10792.319999999998</v>
      </c>
      <c r="S36" s="288">
        <v>0.11</v>
      </c>
      <c r="T36" s="287">
        <f t="shared" si="13"/>
        <v>45102.48</v>
      </c>
      <c r="U36" s="289">
        <f t="shared" si="9"/>
        <v>5.8327715558071661E-2</v>
      </c>
      <c r="V36" s="290">
        <f t="shared" si="10"/>
        <v>5191.2954479999999</v>
      </c>
    </row>
    <row r="37" spans="2:22" s="243" customFormat="1" ht="17.45" customHeight="1" x14ac:dyDescent="0.2">
      <c r="D37" s="291" t="s">
        <v>55</v>
      </c>
      <c r="E37" s="292" t="s">
        <v>192</v>
      </c>
      <c r="F37" s="293" t="s">
        <v>55</v>
      </c>
      <c r="G37" s="294"/>
      <c r="H37" s="295" t="s">
        <v>55</v>
      </c>
      <c r="I37" s="296" t="s">
        <v>193</v>
      </c>
      <c r="J37" s="297" t="s">
        <v>55</v>
      </c>
      <c r="K37" s="298" t="s">
        <v>55</v>
      </c>
      <c r="L37" s="299" t="s">
        <v>55</v>
      </c>
      <c r="M37" s="298" t="s">
        <v>55</v>
      </c>
      <c r="N37" s="299" t="s">
        <v>55</v>
      </c>
      <c r="O37" s="298" t="s">
        <v>55</v>
      </c>
      <c r="P37" s="299" t="s">
        <v>55</v>
      </c>
      <c r="Q37" s="298" t="s">
        <v>55</v>
      </c>
      <c r="R37" s="299" t="s">
        <v>55</v>
      </c>
      <c r="S37" s="298" t="s">
        <v>55</v>
      </c>
      <c r="T37" s="299" t="s">
        <v>55</v>
      </c>
      <c r="U37" s="300" t="s">
        <v>55</v>
      </c>
      <c r="V37" s="290"/>
    </row>
    <row r="38" spans="2:22" s="243" customFormat="1" ht="17.45" customHeight="1" thickBot="1" x14ac:dyDescent="0.25">
      <c r="D38" s="301">
        <f>SUM(D25:D37)</f>
        <v>599472</v>
      </c>
      <c r="E38" s="302">
        <f>SUM(E25:E37)/12</f>
        <v>0.38333333333333336</v>
      </c>
      <c r="F38" s="303">
        <f>SUM(F25:F37)</f>
        <v>-167852.16</v>
      </c>
      <c r="G38" s="304">
        <v>0.28000000000000003</v>
      </c>
      <c r="H38" s="305">
        <f t="shared" si="12"/>
        <v>431619.83999999997</v>
      </c>
      <c r="I38" s="306">
        <f>SUM(I25:I36)</f>
        <v>1</v>
      </c>
      <c r="J38" s="307">
        <f>J23*24*365</f>
        <v>50807.999999999993</v>
      </c>
      <c r="K38" s="308">
        <f>SUM(K25:K36)</f>
        <v>0.99999999999999989</v>
      </c>
      <c r="L38" s="309">
        <f>L23*24*365</f>
        <v>43800</v>
      </c>
      <c r="M38" s="308">
        <f>SUM(M25:M36)</f>
        <v>0.99999999999999978</v>
      </c>
      <c r="N38" s="309">
        <f>N23*24*365</f>
        <v>103368.00000000001</v>
      </c>
      <c r="O38" s="308">
        <f>SUM(O25:O36)</f>
        <v>1</v>
      </c>
      <c r="P38" s="309">
        <f>P23*24*365</f>
        <v>45552.000000000007</v>
      </c>
      <c r="Q38" s="308">
        <f>SUM(Q25:Q36)</f>
        <v>1</v>
      </c>
      <c r="R38" s="309">
        <f>R23*24*365</f>
        <v>98111.999999999985</v>
      </c>
      <c r="S38" s="308">
        <f>SUM(S25:S36)</f>
        <v>1</v>
      </c>
      <c r="T38" s="310">
        <f>H38+J38+L38+N38+P38+R38</f>
        <v>773259.84</v>
      </c>
      <c r="U38" s="311">
        <f>SUM(U25:U36)</f>
        <v>1</v>
      </c>
      <c r="V38" s="290">
        <f>T38*$D$45</f>
        <v>89002.207583999989</v>
      </c>
    </row>
    <row r="39" spans="2:22" s="243" customFormat="1" ht="17.45" customHeight="1" x14ac:dyDescent="0.2">
      <c r="D39" s="312"/>
      <c r="E39" s="312"/>
      <c r="F39" s="312"/>
      <c r="G39" s="312"/>
      <c r="H39" s="312">
        <f>H38/$T$38</f>
        <v>0.55818215000018623</v>
      </c>
      <c r="I39" s="312"/>
      <c r="J39" s="312">
        <f>J38/$T$38</f>
        <v>6.5706244358946661E-2</v>
      </c>
      <c r="K39" s="312"/>
      <c r="L39" s="312">
        <f>L38/$T$38</f>
        <v>5.6643314102540233E-2</v>
      </c>
      <c r="M39" s="312"/>
      <c r="N39" s="312">
        <f>N38/$T$38</f>
        <v>0.13367822128199497</v>
      </c>
      <c r="O39" s="312"/>
      <c r="P39" s="312">
        <f>P38/$T$38</f>
        <v>5.8909046666641846E-2</v>
      </c>
      <c r="Q39" s="312"/>
      <c r="R39" s="312">
        <f>R38/$T$38</f>
        <v>0.12688102358969008</v>
      </c>
      <c r="S39" s="312"/>
      <c r="T39" s="312">
        <f>T38/$T$38</f>
        <v>1</v>
      </c>
      <c r="U39" s="312"/>
      <c r="V39" s="312"/>
    </row>
    <row r="40" spans="2:22" s="243" customFormat="1" ht="9.9499999999999993" customHeight="1" x14ac:dyDescent="0.2">
      <c r="D40" s="290"/>
      <c r="E40" s="290"/>
      <c r="F40" s="290"/>
      <c r="G40" s="290"/>
      <c r="H40" s="290"/>
      <c r="I40" s="290"/>
      <c r="J40" s="290"/>
      <c r="L40" s="290"/>
      <c r="P40" s="290"/>
      <c r="T40" s="312"/>
      <c r="U40" s="245"/>
    </row>
    <row r="41" spans="2:22" s="243" customFormat="1" ht="17.45" customHeight="1" x14ac:dyDescent="0.2">
      <c r="D41" s="313" t="s">
        <v>194</v>
      </c>
      <c r="E41" s="313"/>
      <c r="F41" s="313"/>
      <c r="G41" s="313"/>
      <c r="H41" s="313"/>
      <c r="I41" s="313"/>
      <c r="J41" s="313"/>
      <c r="K41" s="313"/>
      <c r="L41" s="313"/>
      <c r="M41" s="313"/>
      <c r="N41" s="313"/>
      <c r="O41" s="313"/>
      <c r="T41" s="312"/>
      <c r="U41" s="245"/>
    </row>
    <row r="42" spans="2:22" ht="18" customHeight="1" x14ac:dyDescent="0.2">
      <c r="H42" s="40">
        <f>SUM(H25:H36)/1000</f>
        <v>431.61983999999995</v>
      </c>
    </row>
    <row r="43" spans="2:22" ht="22.5" customHeight="1" thickBot="1" x14ac:dyDescent="0.25"/>
    <row r="44" spans="2:22" ht="6.75" customHeight="1" x14ac:dyDescent="0.2">
      <c r="B44" s="162"/>
      <c r="C44" s="163"/>
      <c r="D44" s="163"/>
      <c r="E44" s="163"/>
      <c r="F44" s="163"/>
      <c r="G44" s="163"/>
      <c r="H44" s="314" t="s">
        <v>8</v>
      </c>
      <c r="I44" s="315" t="s">
        <v>8</v>
      </c>
      <c r="J44" s="164" t="s">
        <v>8</v>
      </c>
      <c r="K44" s="40" t="s">
        <v>8</v>
      </c>
    </row>
    <row r="45" spans="2:22" x14ac:dyDescent="0.2">
      <c r="B45" s="165"/>
      <c r="C45" s="316" t="s">
        <v>70</v>
      </c>
      <c r="D45" s="317">
        <v>0.11509999999999999</v>
      </c>
      <c r="E45" s="75" t="s">
        <v>69</v>
      </c>
      <c r="F45" s="333" t="s">
        <v>202</v>
      </c>
      <c r="G45" s="75"/>
      <c r="H45" s="75"/>
      <c r="I45" s="75"/>
      <c r="J45" s="167"/>
      <c r="K45" s="40" t="s">
        <v>8</v>
      </c>
    </row>
    <row r="46" spans="2:22" x14ac:dyDescent="0.2">
      <c r="B46" s="165"/>
      <c r="C46" s="316" t="s">
        <v>78</v>
      </c>
      <c r="D46" s="318">
        <v>0.95760000000000001</v>
      </c>
      <c r="E46" s="75" t="s">
        <v>91</v>
      </c>
      <c r="F46" s="333" t="s">
        <v>203</v>
      </c>
      <c r="G46" s="75"/>
      <c r="H46" s="75"/>
      <c r="I46" s="75"/>
      <c r="J46" s="167"/>
      <c r="K46" s="40" t="s">
        <v>8</v>
      </c>
    </row>
    <row r="47" spans="2:22" x14ac:dyDescent="0.2">
      <c r="B47" s="165"/>
      <c r="C47" s="316" t="s">
        <v>28</v>
      </c>
      <c r="D47" s="317">
        <v>1.2898000000000001</v>
      </c>
      <c r="E47" s="75" t="s">
        <v>83</v>
      </c>
      <c r="F47" s="75"/>
      <c r="G47" s="75"/>
      <c r="H47" s="75"/>
      <c r="I47" s="75"/>
      <c r="J47" s="167"/>
      <c r="K47" s="40" t="s">
        <v>8</v>
      </c>
    </row>
    <row r="48" spans="2:22" ht="6.75" customHeight="1" x14ac:dyDescent="0.2">
      <c r="B48" s="321"/>
      <c r="C48" s="322"/>
      <c r="D48" s="323"/>
      <c r="E48" s="324"/>
      <c r="F48" s="324"/>
      <c r="G48" s="324"/>
      <c r="H48" s="324"/>
      <c r="I48" s="324"/>
      <c r="J48" s="325"/>
      <c r="K48" s="40"/>
    </row>
    <row r="49" spans="2:11" ht="15" customHeight="1" x14ac:dyDescent="0.2">
      <c r="B49" s="335"/>
      <c r="C49" s="336" t="s">
        <v>194</v>
      </c>
      <c r="D49" s="337"/>
      <c r="E49" s="336"/>
      <c r="F49" s="336"/>
      <c r="G49" s="338"/>
      <c r="H49" s="334"/>
      <c r="I49" s="317"/>
      <c r="J49" s="167"/>
      <c r="K49" s="40"/>
    </row>
    <row r="50" spans="2:11" x14ac:dyDescent="0.2">
      <c r="B50" s="165"/>
      <c r="C50" s="75"/>
      <c r="D50" s="339" t="s">
        <v>70</v>
      </c>
      <c r="E50" s="11" t="s">
        <v>55</v>
      </c>
      <c r="F50" s="11" t="s">
        <v>70</v>
      </c>
      <c r="G50" s="11" t="s">
        <v>55</v>
      </c>
      <c r="H50" s="327" t="s">
        <v>28</v>
      </c>
      <c r="I50" s="11" t="s">
        <v>55</v>
      </c>
      <c r="J50" s="167"/>
    </row>
    <row r="51" spans="2:11" x14ac:dyDescent="0.2">
      <c r="B51" s="165"/>
      <c r="C51" s="75"/>
      <c r="D51" s="340" t="s">
        <v>89</v>
      </c>
      <c r="E51" s="75"/>
      <c r="F51" s="11" t="s">
        <v>200</v>
      </c>
      <c r="G51" s="75"/>
      <c r="H51" s="328"/>
      <c r="I51" s="75"/>
      <c r="J51" s="167"/>
    </row>
    <row r="52" spans="2:11" x14ac:dyDescent="0.2">
      <c r="B52" s="165"/>
      <c r="C52" s="119" t="s">
        <v>0</v>
      </c>
      <c r="D52" s="331">
        <f t="shared" ref="D52:D63" si="14">(T25)</f>
        <v>45102.48</v>
      </c>
      <c r="E52" s="319">
        <f t="shared" ref="E52:E63" si="15">(D52*$D$45)</f>
        <v>5191.2954479999999</v>
      </c>
      <c r="F52" s="319">
        <f>($D$17*$D$46*30)</f>
        <v>4510.2960000000003</v>
      </c>
      <c r="G52" s="319">
        <f>(E52+F52)</f>
        <v>9701.5914479999992</v>
      </c>
      <c r="H52" s="329">
        <v>235</v>
      </c>
      <c r="I52" s="319">
        <f t="shared" ref="I52:I63" si="16">(H52*$D$47)</f>
        <v>303.10300000000001</v>
      </c>
      <c r="J52" s="167"/>
    </row>
    <row r="53" spans="2:11" x14ac:dyDescent="0.2">
      <c r="B53" s="165"/>
      <c r="C53" s="119" t="s">
        <v>37</v>
      </c>
      <c r="D53" s="331">
        <f t="shared" si="14"/>
        <v>43665.84</v>
      </c>
      <c r="E53" s="319">
        <f t="shared" si="15"/>
        <v>5025.9381839999996</v>
      </c>
      <c r="F53" s="319">
        <f>($D$17*$D$46*28)</f>
        <v>4209.6095999999998</v>
      </c>
      <c r="G53" s="319">
        <f t="shared" ref="G53:G65" si="17">(E53+F53)</f>
        <v>9235.5477839999985</v>
      </c>
      <c r="H53" s="329">
        <v>240</v>
      </c>
      <c r="I53" s="319">
        <f t="shared" si="16"/>
        <v>309.55200000000002</v>
      </c>
      <c r="J53" s="167"/>
    </row>
    <row r="54" spans="2:11" x14ac:dyDescent="0.2">
      <c r="B54" s="165"/>
      <c r="C54" s="119" t="s">
        <v>38</v>
      </c>
      <c r="D54" s="331">
        <f t="shared" si="14"/>
        <v>52137.84</v>
      </c>
      <c r="E54" s="319">
        <f t="shared" si="15"/>
        <v>6001.0653839999995</v>
      </c>
      <c r="F54" s="319">
        <f>($D$17*$D$46*31)</f>
        <v>4660.6391999999996</v>
      </c>
      <c r="G54" s="319">
        <f t="shared" si="17"/>
        <v>10661.704583999999</v>
      </c>
      <c r="H54" s="329">
        <v>245</v>
      </c>
      <c r="I54" s="319">
        <f t="shared" si="16"/>
        <v>316.00100000000003</v>
      </c>
      <c r="J54" s="167"/>
    </row>
    <row r="55" spans="2:11" x14ac:dyDescent="0.2">
      <c r="B55" s="165"/>
      <c r="C55" s="119" t="s">
        <v>87</v>
      </c>
      <c r="D55" s="331">
        <f t="shared" si="14"/>
        <v>60171.839999999997</v>
      </c>
      <c r="E55" s="319">
        <f t="shared" si="15"/>
        <v>6925.7787839999992</v>
      </c>
      <c r="F55" s="319">
        <f t="shared" ref="F55:F62" si="18">($D$17*$D$46*30)</f>
        <v>4510.2960000000003</v>
      </c>
      <c r="G55" s="319">
        <f t="shared" si="17"/>
        <v>11436.074784</v>
      </c>
      <c r="H55" s="329">
        <v>250</v>
      </c>
      <c r="I55" s="319">
        <f t="shared" si="16"/>
        <v>322.45</v>
      </c>
      <c r="J55" s="167"/>
    </row>
    <row r="56" spans="2:11" x14ac:dyDescent="0.2">
      <c r="B56" s="165"/>
      <c r="C56" s="119" t="s">
        <v>39</v>
      </c>
      <c r="D56" s="331">
        <f t="shared" si="14"/>
        <v>77501.279999999999</v>
      </c>
      <c r="E56" s="319">
        <f t="shared" si="15"/>
        <v>8920.3973279999991</v>
      </c>
      <c r="F56" s="319">
        <f>($D$17*$D$46*31)</f>
        <v>4660.6391999999996</v>
      </c>
      <c r="G56" s="319">
        <f t="shared" si="17"/>
        <v>13581.036527999999</v>
      </c>
      <c r="H56" s="329">
        <v>251</v>
      </c>
      <c r="I56" s="319">
        <f t="shared" si="16"/>
        <v>323.7398</v>
      </c>
      <c r="J56" s="167"/>
    </row>
    <row r="57" spans="2:11" x14ac:dyDescent="0.2">
      <c r="B57" s="165"/>
      <c r="C57" s="119" t="s">
        <v>40</v>
      </c>
      <c r="D57" s="331">
        <f t="shared" si="14"/>
        <v>80756.159999999989</v>
      </c>
      <c r="E57" s="319">
        <f t="shared" si="15"/>
        <v>9295.0340159999978</v>
      </c>
      <c r="F57" s="319">
        <f t="shared" si="18"/>
        <v>4510.2960000000003</v>
      </c>
      <c r="G57" s="319">
        <f t="shared" si="17"/>
        <v>13805.330015999998</v>
      </c>
      <c r="H57" s="329">
        <v>245</v>
      </c>
      <c r="I57" s="319">
        <f t="shared" si="16"/>
        <v>316.00100000000003</v>
      </c>
      <c r="J57" s="167"/>
    </row>
    <row r="58" spans="2:11" x14ac:dyDescent="0.2">
      <c r="B58" s="165"/>
      <c r="C58" s="119" t="s">
        <v>41</v>
      </c>
      <c r="D58" s="331">
        <f t="shared" si="14"/>
        <v>80353.2</v>
      </c>
      <c r="E58" s="319">
        <f t="shared" si="15"/>
        <v>9248.6533199999994</v>
      </c>
      <c r="F58" s="319">
        <f>($D$17*$D$46*31)</f>
        <v>4660.6391999999996</v>
      </c>
      <c r="G58" s="319">
        <f t="shared" si="17"/>
        <v>13909.292519999999</v>
      </c>
      <c r="H58" s="329">
        <v>224</v>
      </c>
      <c r="I58" s="319">
        <f t="shared" si="16"/>
        <v>288.91520000000003</v>
      </c>
      <c r="J58" s="167"/>
    </row>
    <row r="59" spans="2:11" x14ac:dyDescent="0.2">
      <c r="B59" s="165"/>
      <c r="C59" s="119" t="s">
        <v>88</v>
      </c>
      <c r="D59" s="331">
        <f t="shared" si="14"/>
        <v>20946.240000000002</v>
      </c>
      <c r="E59" s="319">
        <f t="shared" si="15"/>
        <v>2410.9122240000002</v>
      </c>
      <c r="F59" s="319">
        <f>($D$17*$D$46*31)</f>
        <v>4660.6391999999996</v>
      </c>
      <c r="G59" s="319">
        <f t="shared" si="17"/>
        <v>7071.5514239999993</v>
      </c>
      <c r="H59" s="329">
        <v>75</v>
      </c>
      <c r="I59" s="319">
        <f t="shared" si="16"/>
        <v>96.734999999999999</v>
      </c>
      <c r="J59" s="167"/>
    </row>
    <row r="60" spans="2:11" x14ac:dyDescent="0.2">
      <c r="B60" s="165"/>
      <c r="C60" s="119" t="s">
        <v>45</v>
      </c>
      <c r="D60" s="331">
        <f t="shared" si="14"/>
        <v>106376.39999999998</v>
      </c>
      <c r="E60" s="319">
        <f t="shared" si="15"/>
        <v>12243.923639999997</v>
      </c>
      <c r="F60" s="319">
        <f>($D$17*$D$46*30)</f>
        <v>4510.2960000000003</v>
      </c>
      <c r="G60" s="319">
        <f t="shared" si="17"/>
        <v>16754.219639999996</v>
      </c>
      <c r="H60" s="329">
        <v>230</v>
      </c>
      <c r="I60" s="319">
        <f t="shared" si="16"/>
        <v>296.654</v>
      </c>
      <c r="J60" s="167"/>
    </row>
    <row r="61" spans="2:11" x14ac:dyDescent="0.2">
      <c r="B61" s="165"/>
      <c r="C61" s="119" t="s">
        <v>42</v>
      </c>
      <c r="D61" s="331">
        <f t="shared" si="14"/>
        <v>95718.239999999991</v>
      </c>
      <c r="E61" s="319">
        <f t="shared" si="15"/>
        <v>11017.169423999998</v>
      </c>
      <c r="F61" s="319">
        <f>($D$17*$D$46*31)</f>
        <v>4660.6391999999996</v>
      </c>
      <c r="G61" s="319">
        <f t="shared" si="17"/>
        <v>15677.808623999998</v>
      </c>
      <c r="H61" s="329">
        <v>232</v>
      </c>
      <c r="I61" s="319">
        <f t="shared" si="16"/>
        <v>299.23360000000002</v>
      </c>
      <c r="J61" s="167"/>
    </row>
    <row r="62" spans="2:11" x14ac:dyDescent="0.2">
      <c r="B62" s="165"/>
      <c r="C62" s="119" t="s">
        <v>43</v>
      </c>
      <c r="D62" s="331">
        <f t="shared" si="14"/>
        <v>65427.839999999997</v>
      </c>
      <c r="E62" s="319">
        <f t="shared" si="15"/>
        <v>7530.7443839999996</v>
      </c>
      <c r="F62" s="319">
        <f t="shared" si="18"/>
        <v>4510.2960000000003</v>
      </c>
      <c r="G62" s="319">
        <f t="shared" si="17"/>
        <v>12041.040384</v>
      </c>
      <c r="H62" s="329">
        <v>240</v>
      </c>
      <c r="I62" s="319">
        <f t="shared" si="16"/>
        <v>309.55200000000002</v>
      </c>
      <c r="J62" s="167"/>
    </row>
    <row r="63" spans="2:11" x14ac:dyDescent="0.2">
      <c r="B63" s="165"/>
      <c r="C63" s="119" t="s">
        <v>44</v>
      </c>
      <c r="D63" s="331">
        <f t="shared" si="14"/>
        <v>45102.48</v>
      </c>
      <c r="E63" s="319">
        <f t="shared" si="15"/>
        <v>5191.2954479999999</v>
      </c>
      <c r="F63" s="319">
        <f>($D$17*$D$46*31)</f>
        <v>4660.6391999999996</v>
      </c>
      <c r="G63" s="319">
        <f t="shared" si="17"/>
        <v>9851.9346479999986</v>
      </c>
      <c r="H63" s="329">
        <v>260</v>
      </c>
      <c r="I63" s="319">
        <f t="shared" si="16"/>
        <v>335.34800000000001</v>
      </c>
      <c r="J63" s="167"/>
    </row>
    <row r="64" spans="2:11" ht="7.5" customHeight="1" x14ac:dyDescent="0.2">
      <c r="B64" s="165"/>
      <c r="C64" s="75"/>
      <c r="D64" s="328"/>
      <c r="E64" s="75"/>
      <c r="F64" s="75"/>
      <c r="G64" s="75"/>
      <c r="H64" s="327"/>
      <c r="I64" s="75"/>
      <c r="J64" s="167"/>
    </row>
    <row r="65" spans="2:10" x14ac:dyDescent="0.2">
      <c r="B65" s="165"/>
      <c r="C65" s="75"/>
      <c r="D65" s="332">
        <f>(T38)</f>
        <v>773259.84</v>
      </c>
      <c r="E65" s="320">
        <f>(D65*$D$45)</f>
        <v>89002.207583999989</v>
      </c>
      <c r="F65" s="320">
        <f>(E65*$D$45)</f>
        <v>10244.154092918398</v>
      </c>
      <c r="G65" s="326">
        <f t="shared" si="17"/>
        <v>99246.361676918386</v>
      </c>
      <c r="H65" s="329">
        <f>SUM(H52:H63)</f>
        <v>2727</v>
      </c>
      <c r="I65" s="326">
        <f>(H65*$D$47)</f>
        <v>3517.2846</v>
      </c>
      <c r="J65" s="167"/>
    </row>
    <row r="66" spans="2:10" ht="3.75" customHeight="1" thickBot="1" x14ac:dyDescent="0.25">
      <c r="B66" s="170"/>
      <c r="C66" s="171"/>
      <c r="D66" s="330"/>
      <c r="E66" s="171"/>
      <c r="F66" s="171"/>
      <c r="G66" s="171"/>
      <c r="H66" s="330"/>
      <c r="I66" s="171"/>
      <c r="J66" s="172"/>
    </row>
    <row r="69" spans="2:10" x14ac:dyDescent="0.2">
      <c r="C69" s="333" t="s">
        <v>201</v>
      </c>
    </row>
  </sheetData>
  <mergeCells count="7">
    <mergeCell ref="D19:E20"/>
    <mergeCell ref="F19:G20"/>
    <mergeCell ref="H19:I20"/>
    <mergeCell ref="J19:M20"/>
    <mergeCell ref="F11:G11"/>
    <mergeCell ref="F12:G12"/>
    <mergeCell ref="J17:M18"/>
  </mergeCells>
  <pageMargins left="0.39370078740157483" right="0.39370078740157483" top="0.59055118110236227" bottom="0.39370078740157483" header="0.51181102362204722" footer="0.51181102362204722"/>
  <pageSetup paperSize="9" scale="5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8"/>
  <sheetViews>
    <sheetView workbookViewId="0">
      <selection activeCell="Q17" sqref="Q17"/>
    </sheetView>
  </sheetViews>
  <sheetFormatPr defaultRowHeight="11.25" x14ac:dyDescent="0.2"/>
  <cols>
    <col min="1" max="1" width="22.140625" style="49" customWidth="1"/>
    <col min="2" max="2" width="9" style="49" customWidth="1"/>
    <col min="3" max="3" width="8.28515625" style="49" customWidth="1"/>
    <col min="4" max="4" width="8" style="49" customWidth="1"/>
    <col min="5" max="5" width="7.85546875" style="49" customWidth="1"/>
    <col min="6" max="6" width="7.7109375" style="49" customWidth="1"/>
    <col min="7" max="7" width="8.140625" style="49" customWidth="1"/>
    <col min="8" max="8" width="8.28515625" style="49" customWidth="1"/>
    <col min="9" max="9" width="9" style="49" customWidth="1"/>
    <col min="10" max="10" width="8.5703125" style="49" customWidth="1"/>
    <col min="11" max="11" width="8.42578125" style="49" customWidth="1"/>
    <col min="12" max="13" width="8.7109375" style="49" customWidth="1"/>
    <col min="14" max="14" width="9.140625" style="49" customWidth="1"/>
    <col min="15" max="256" width="9.140625" style="49"/>
    <col min="257" max="257" width="27.85546875" style="49" customWidth="1"/>
    <col min="258" max="270" width="12.7109375" style="49" customWidth="1"/>
    <col min="271" max="512" width="9.140625" style="49"/>
    <col min="513" max="513" width="27.85546875" style="49" customWidth="1"/>
    <col min="514" max="526" width="12.7109375" style="49" customWidth="1"/>
    <col min="527" max="768" width="9.140625" style="49"/>
    <col min="769" max="769" width="27.85546875" style="49" customWidth="1"/>
    <col min="770" max="782" width="12.7109375" style="49" customWidth="1"/>
    <col min="783" max="1024" width="9.140625" style="49"/>
    <col min="1025" max="1025" width="27.85546875" style="49" customWidth="1"/>
    <col min="1026" max="1038" width="12.7109375" style="49" customWidth="1"/>
    <col min="1039" max="1280" width="9.140625" style="49"/>
    <col min="1281" max="1281" width="27.85546875" style="49" customWidth="1"/>
    <col min="1282" max="1294" width="12.7109375" style="49" customWidth="1"/>
    <col min="1295" max="1536" width="9.140625" style="49"/>
    <col min="1537" max="1537" width="27.85546875" style="49" customWidth="1"/>
    <col min="1538" max="1550" width="12.7109375" style="49" customWidth="1"/>
    <col min="1551" max="1792" width="9.140625" style="49"/>
    <col min="1793" max="1793" width="27.85546875" style="49" customWidth="1"/>
    <col min="1794" max="1806" width="12.7109375" style="49" customWidth="1"/>
    <col min="1807" max="2048" width="9.140625" style="49"/>
    <col min="2049" max="2049" width="27.85546875" style="49" customWidth="1"/>
    <col min="2050" max="2062" width="12.7109375" style="49" customWidth="1"/>
    <col min="2063" max="2304" width="9.140625" style="49"/>
    <col min="2305" max="2305" width="27.85546875" style="49" customWidth="1"/>
    <col min="2306" max="2318" width="12.7109375" style="49" customWidth="1"/>
    <col min="2319" max="2560" width="9.140625" style="49"/>
    <col min="2561" max="2561" width="27.85546875" style="49" customWidth="1"/>
    <col min="2562" max="2574" width="12.7109375" style="49" customWidth="1"/>
    <col min="2575" max="2816" width="9.140625" style="49"/>
    <col min="2817" max="2817" width="27.85546875" style="49" customWidth="1"/>
    <col min="2818" max="2830" width="12.7109375" style="49" customWidth="1"/>
    <col min="2831" max="3072" width="9.140625" style="49"/>
    <col min="3073" max="3073" width="27.85546875" style="49" customWidth="1"/>
    <col min="3074" max="3086" width="12.7109375" style="49" customWidth="1"/>
    <col min="3087" max="3328" width="9.140625" style="49"/>
    <col min="3329" max="3329" width="27.85546875" style="49" customWidth="1"/>
    <col min="3330" max="3342" width="12.7109375" style="49" customWidth="1"/>
    <col min="3343" max="3584" width="9.140625" style="49"/>
    <col min="3585" max="3585" width="27.85546875" style="49" customWidth="1"/>
    <col min="3586" max="3598" width="12.7109375" style="49" customWidth="1"/>
    <col min="3599" max="3840" width="9.140625" style="49"/>
    <col min="3841" max="3841" width="27.85546875" style="49" customWidth="1"/>
    <col min="3842" max="3854" width="12.7109375" style="49" customWidth="1"/>
    <col min="3855" max="4096" width="9.140625" style="49"/>
    <col min="4097" max="4097" width="27.85546875" style="49" customWidth="1"/>
    <col min="4098" max="4110" width="12.7109375" style="49" customWidth="1"/>
    <col min="4111" max="4352" width="9.140625" style="49"/>
    <col min="4353" max="4353" width="27.85546875" style="49" customWidth="1"/>
    <col min="4354" max="4366" width="12.7109375" style="49" customWidth="1"/>
    <col min="4367" max="4608" width="9.140625" style="49"/>
    <col min="4609" max="4609" width="27.85546875" style="49" customWidth="1"/>
    <col min="4610" max="4622" width="12.7109375" style="49" customWidth="1"/>
    <col min="4623" max="4864" width="9.140625" style="49"/>
    <col min="4865" max="4865" width="27.85546875" style="49" customWidth="1"/>
    <col min="4866" max="4878" width="12.7109375" style="49" customWidth="1"/>
    <col min="4879" max="5120" width="9.140625" style="49"/>
    <col min="5121" max="5121" width="27.85546875" style="49" customWidth="1"/>
    <col min="5122" max="5134" width="12.7109375" style="49" customWidth="1"/>
    <col min="5135" max="5376" width="9.140625" style="49"/>
    <col min="5377" max="5377" width="27.85546875" style="49" customWidth="1"/>
    <col min="5378" max="5390" width="12.7109375" style="49" customWidth="1"/>
    <col min="5391" max="5632" width="9.140625" style="49"/>
    <col min="5633" max="5633" width="27.85546875" style="49" customWidth="1"/>
    <col min="5634" max="5646" width="12.7109375" style="49" customWidth="1"/>
    <col min="5647" max="5888" width="9.140625" style="49"/>
    <col min="5889" max="5889" width="27.85546875" style="49" customWidth="1"/>
    <col min="5890" max="5902" width="12.7109375" style="49" customWidth="1"/>
    <col min="5903" max="6144" width="9.140625" style="49"/>
    <col min="6145" max="6145" width="27.85546875" style="49" customWidth="1"/>
    <col min="6146" max="6158" width="12.7109375" style="49" customWidth="1"/>
    <col min="6159" max="6400" width="9.140625" style="49"/>
    <col min="6401" max="6401" width="27.85546875" style="49" customWidth="1"/>
    <col min="6402" max="6414" width="12.7109375" style="49" customWidth="1"/>
    <col min="6415" max="6656" width="9.140625" style="49"/>
    <col min="6657" max="6657" width="27.85546875" style="49" customWidth="1"/>
    <col min="6658" max="6670" width="12.7109375" style="49" customWidth="1"/>
    <col min="6671" max="6912" width="9.140625" style="49"/>
    <col min="6913" max="6913" width="27.85546875" style="49" customWidth="1"/>
    <col min="6914" max="6926" width="12.7109375" style="49" customWidth="1"/>
    <col min="6927" max="7168" width="9.140625" style="49"/>
    <col min="7169" max="7169" width="27.85546875" style="49" customWidth="1"/>
    <col min="7170" max="7182" width="12.7109375" style="49" customWidth="1"/>
    <col min="7183" max="7424" width="9.140625" style="49"/>
    <col min="7425" max="7425" width="27.85546875" style="49" customWidth="1"/>
    <col min="7426" max="7438" width="12.7109375" style="49" customWidth="1"/>
    <col min="7439" max="7680" width="9.140625" style="49"/>
    <col min="7681" max="7681" width="27.85546875" style="49" customWidth="1"/>
    <col min="7682" max="7694" width="12.7109375" style="49" customWidth="1"/>
    <col min="7695" max="7936" width="9.140625" style="49"/>
    <col min="7937" max="7937" width="27.85546875" style="49" customWidth="1"/>
    <col min="7938" max="7950" width="12.7109375" style="49" customWidth="1"/>
    <col min="7951" max="8192" width="9.140625" style="49"/>
    <col min="8193" max="8193" width="27.85546875" style="49" customWidth="1"/>
    <col min="8194" max="8206" width="12.7109375" style="49" customWidth="1"/>
    <col min="8207" max="8448" width="9.140625" style="49"/>
    <col min="8449" max="8449" width="27.85546875" style="49" customWidth="1"/>
    <col min="8450" max="8462" width="12.7109375" style="49" customWidth="1"/>
    <col min="8463" max="8704" width="9.140625" style="49"/>
    <col min="8705" max="8705" width="27.85546875" style="49" customWidth="1"/>
    <col min="8706" max="8718" width="12.7109375" style="49" customWidth="1"/>
    <col min="8719" max="8960" width="9.140625" style="49"/>
    <col min="8961" max="8961" width="27.85546875" style="49" customWidth="1"/>
    <col min="8962" max="8974" width="12.7109375" style="49" customWidth="1"/>
    <col min="8975" max="9216" width="9.140625" style="49"/>
    <col min="9217" max="9217" width="27.85546875" style="49" customWidth="1"/>
    <col min="9218" max="9230" width="12.7109375" style="49" customWidth="1"/>
    <col min="9231" max="9472" width="9.140625" style="49"/>
    <col min="9473" max="9473" width="27.85546875" style="49" customWidth="1"/>
    <col min="9474" max="9486" width="12.7109375" style="49" customWidth="1"/>
    <col min="9487" max="9728" width="9.140625" style="49"/>
    <col min="9729" max="9729" width="27.85546875" style="49" customWidth="1"/>
    <col min="9730" max="9742" width="12.7109375" style="49" customWidth="1"/>
    <col min="9743" max="9984" width="9.140625" style="49"/>
    <col min="9985" max="9985" width="27.85546875" style="49" customWidth="1"/>
    <col min="9986" max="9998" width="12.7109375" style="49" customWidth="1"/>
    <col min="9999" max="10240" width="9.140625" style="49"/>
    <col min="10241" max="10241" width="27.85546875" style="49" customWidth="1"/>
    <col min="10242" max="10254" width="12.7109375" style="49" customWidth="1"/>
    <col min="10255" max="10496" width="9.140625" style="49"/>
    <col min="10497" max="10497" width="27.85546875" style="49" customWidth="1"/>
    <col min="10498" max="10510" width="12.7109375" style="49" customWidth="1"/>
    <col min="10511" max="10752" width="9.140625" style="49"/>
    <col min="10753" max="10753" width="27.85546875" style="49" customWidth="1"/>
    <col min="10754" max="10766" width="12.7109375" style="49" customWidth="1"/>
    <col min="10767" max="11008" width="9.140625" style="49"/>
    <col min="11009" max="11009" width="27.85546875" style="49" customWidth="1"/>
    <col min="11010" max="11022" width="12.7109375" style="49" customWidth="1"/>
    <col min="11023" max="11264" width="9.140625" style="49"/>
    <col min="11265" max="11265" width="27.85546875" style="49" customWidth="1"/>
    <col min="11266" max="11278" width="12.7109375" style="49" customWidth="1"/>
    <col min="11279" max="11520" width="9.140625" style="49"/>
    <col min="11521" max="11521" width="27.85546875" style="49" customWidth="1"/>
    <col min="11522" max="11534" width="12.7109375" style="49" customWidth="1"/>
    <col min="11535" max="11776" width="9.140625" style="49"/>
    <col min="11777" max="11777" width="27.85546875" style="49" customWidth="1"/>
    <col min="11778" max="11790" width="12.7109375" style="49" customWidth="1"/>
    <col min="11791" max="12032" width="9.140625" style="49"/>
    <col min="12033" max="12033" width="27.85546875" style="49" customWidth="1"/>
    <col min="12034" max="12046" width="12.7109375" style="49" customWidth="1"/>
    <col min="12047" max="12288" width="9.140625" style="49"/>
    <col min="12289" max="12289" width="27.85546875" style="49" customWidth="1"/>
    <col min="12290" max="12302" width="12.7109375" style="49" customWidth="1"/>
    <col min="12303" max="12544" width="9.140625" style="49"/>
    <col min="12545" max="12545" width="27.85546875" style="49" customWidth="1"/>
    <col min="12546" max="12558" width="12.7109375" style="49" customWidth="1"/>
    <col min="12559" max="12800" width="9.140625" style="49"/>
    <col min="12801" max="12801" width="27.85546875" style="49" customWidth="1"/>
    <col min="12802" max="12814" width="12.7109375" style="49" customWidth="1"/>
    <col min="12815" max="13056" width="9.140625" style="49"/>
    <col min="13057" max="13057" width="27.85546875" style="49" customWidth="1"/>
    <col min="13058" max="13070" width="12.7109375" style="49" customWidth="1"/>
    <col min="13071" max="13312" width="9.140625" style="49"/>
    <col min="13313" max="13313" width="27.85546875" style="49" customWidth="1"/>
    <col min="13314" max="13326" width="12.7109375" style="49" customWidth="1"/>
    <col min="13327" max="13568" width="9.140625" style="49"/>
    <col min="13569" max="13569" width="27.85546875" style="49" customWidth="1"/>
    <col min="13570" max="13582" width="12.7109375" style="49" customWidth="1"/>
    <col min="13583" max="13824" width="9.140625" style="49"/>
    <col min="13825" max="13825" width="27.85546875" style="49" customWidth="1"/>
    <col min="13826" max="13838" width="12.7109375" style="49" customWidth="1"/>
    <col min="13839" max="14080" width="9.140625" style="49"/>
    <col min="14081" max="14081" width="27.85546875" style="49" customWidth="1"/>
    <col min="14082" max="14094" width="12.7109375" style="49" customWidth="1"/>
    <col min="14095" max="14336" width="9.140625" style="49"/>
    <col min="14337" max="14337" width="27.85546875" style="49" customWidth="1"/>
    <col min="14338" max="14350" width="12.7109375" style="49" customWidth="1"/>
    <col min="14351" max="14592" width="9.140625" style="49"/>
    <col min="14593" max="14593" width="27.85546875" style="49" customWidth="1"/>
    <col min="14594" max="14606" width="12.7109375" style="49" customWidth="1"/>
    <col min="14607" max="14848" width="9.140625" style="49"/>
    <col min="14849" max="14849" width="27.85546875" style="49" customWidth="1"/>
    <col min="14850" max="14862" width="12.7109375" style="49" customWidth="1"/>
    <col min="14863" max="15104" width="9.140625" style="49"/>
    <col min="15105" max="15105" width="27.85546875" style="49" customWidth="1"/>
    <col min="15106" max="15118" width="12.7109375" style="49" customWidth="1"/>
    <col min="15119" max="15360" width="9.140625" style="49"/>
    <col min="15361" max="15361" width="27.85546875" style="49" customWidth="1"/>
    <col min="15362" max="15374" width="12.7109375" style="49" customWidth="1"/>
    <col min="15375" max="15616" width="9.140625" style="49"/>
    <col min="15617" max="15617" width="27.85546875" style="49" customWidth="1"/>
    <col min="15618" max="15630" width="12.7109375" style="49" customWidth="1"/>
    <col min="15631" max="15872" width="9.140625" style="49"/>
    <col min="15873" max="15873" width="27.85546875" style="49" customWidth="1"/>
    <col min="15874" max="15886" width="12.7109375" style="49" customWidth="1"/>
    <col min="15887" max="16128" width="9.140625" style="49"/>
    <col min="16129" max="16129" width="27.85546875" style="49" customWidth="1"/>
    <col min="16130" max="16142" width="12.7109375" style="49" customWidth="1"/>
    <col min="16143" max="16384" width="9.140625" style="49"/>
  </cols>
  <sheetData>
    <row r="2" spans="1:14" ht="18.75" customHeight="1" x14ac:dyDescent="0.2">
      <c r="A2" s="46" t="s">
        <v>8</v>
      </c>
      <c r="B2" s="47"/>
      <c r="C2" s="124"/>
      <c r="D2" s="124"/>
      <c r="E2" s="124"/>
      <c r="F2" s="124"/>
      <c r="G2" s="124"/>
      <c r="H2" s="124"/>
      <c r="I2" s="124"/>
      <c r="J2" s="124"/>
      <c r="K2" s="124"/>
      <c r="L2" s="124"/>
      <c r="M2" s="48"/>
      <c r="N2" s="48"/>
    </row>
    <row r="3" spans="1:14" ht="18.75" customHeight="1" x14ac:dyDescent="0.25">
      <c r="A3" s="356"/>
      <c r="B3" s="47"/>
      <c r="C3" s="47"/>
      <c r="D3" s="343" t="s">
        <v>231</v>
      </c>
      <c r="E3" s="47"/>
      <c r="F3" s="47"/>
      <c r="G3" s="47"/>
      <c r="H3" s="47"/>
      <c r="I3" s="47"/>
      <c r="J3" s="47"/>
      <c r="K3" s="47"/>
      <c r="L3" s="47"/>
      <c r="M3" s="47"/>
      <c r="N3" s="47"/>
    </row>
    <row r="4" spans="1:14" ht="18.75" customHeight="1" x14ac:dyDescent="0.25">
      <c r="A4" s="356"/>
      <c r="B4" s="47"/>
      <c r="C4" s="47"/>
      <c r="D4" s="342" t="s">
        <v>207</v>
      </c>
      <c r="E4" s="47"/>
      <c r="F4" s="47"/>
      <c r="G4" s="47"/>
      <c r="H4" s="47"/>
      <c r="I4" s="47"/>
      <c r="J4" s="47"/>
      <c r="K4" s="47"/>
      <c r="L4" s="47"/>
      <c r="M4" s="47"/>
      <c r="N4" s="47"/>
    </row>
    <row r="5" spans="1:14" ht="19.5" customHeight="1" x14ac:dyDescent="0.25">
      <c r="A5" s="356"/>
      <c r="B5" s="47"/>
      <c r="C5" s="47"/>
      <c r="D5" s="342" t="s">
        <v>212</v>
      </c>
      <c r="E5" s="47"/>
      <c r="F5" s="47"/>
      <c r="G5" s="47"/>
      <c r="H5" s="47"/>
      <c r="I5" s="47"/>
      <c r="J5" s="47"/>
      <c r="K5" s="47"/>
      <c r="L5" s="47"/>
      <c r="M5" s="47"/>
      <c r="N5" s="47"/>
    </row>
    <row r="6" spans="1:14" ht="9.75" customHeight="1" x14ac:dyDescent="0.2">
      <c r="A6" s="356"/>
      <c r="B6" s="47"/>
      <c r="C6" s="47"/>
      <c r="D6" s="47"/>
      <c r="E6" s="47"/>
      <c r="F6" s="47"/>
      <c r="G6" s="47"/>
      <c r="H6" s="47"/>
      <c r="I6" s="47"/>
      <c r="J6" s="47"/>
      <c r="K6" s="47"/>
      <c r="L6" s="47"/>
      <c r="M6" s="47"/>
      <c r="N6" s="47"/>
    </row>
    <row r="7" spans="1:14" ht="6" customHeight="1" x14ac:dyDescent="0.2">
      <c r="A7" s="50"/>
      <c r="B7" s="50"/>
      <c r="C7" s="50"/>
      <c r="D7" s="51"/>
      <c r="E7" s="52"/>
      <c r="F7" s="47"/>
      <c r="G7" s="47"/>
      <c r="H7" s="47"/>
      <c r="I7" s="47"/>
      <c r="J7" s="47"/>
      <c r="K7" s="47"/>
      <c r="L7" s="47"/>
      <c r="M7" s="47"/>
      <c r="N7" s="47"/>
    </row>
    <row r="8" spans="1:14" s="55" customFormat="1" ht="12.75" x14ac:dyDescent="0.2">
      <c r="A8" s="53"/>
      <c r="B8" s="54" t="s">
        <v>136</v>
      </c>
      <c r="C8" s="54" t="s">
        <v>137</v>
      </c>
      <c r="D8" s="54" t="s">
        <v>138</v>
      </c>
      <c r="E8" s="54" t="s">
        <v>139</v>
      </c>
      <c r="F8" s="54" t="s">
        <v>39</v>
      </c>
      <c r="G8" s="54" t="s">
        <v>140</v>
      </c>
      <c r="H8" s="54" t="s">
        <v>141</v>
      </c>
      <c r="I8" s="54" t="s">
        <v>142</v>
      </c>
      <c r="J8" s="54" t="s">
        <v>143</v>
      </c>
      <c r="K8" s="54" t="s">
        <v>144</v>
      </c>
      <c r="L8" s="54" t="s">
        <v>145</v>
      </c>
      <c r="M8" s="54" t="s">
        <v>146</v>
      </c>
      <c r="N8" s="54" t="s">
        <v>122</v>
      </c>
    </row>
    <row r="9" spans="1:14" ht="24" customHeight="1" x14ac:dyDescent="0.2">
      <c r="A9" s="56" t="s">
        <v>132</v>
      </c>
      <c r="B9" s="57"/>
      <c r="C9" s="57"/>
      <c r="D9" s="58"/>
      <c r="E9" s="58"/>
      <c r="F9" s="58"/>
      <c r="G9" s="58"/>
      <c r="H9" s="58"/>
      <c r="I9" s="58"/>
      <c r="J9" s="58"/>
      <c r="K9" s="58"/>
      <c r="L9" s="58"/>
      <c r="M9" s="58"/>
      <c r="N9" s="59"/>
    </row>
    <row r="10" spans="1:14" x14ac:dyDescent="0.2">
      <c r="A10" s="60" t="s">
        <v>46</v>
      </c>
      <c r="B10" s="222">
        <f>('2 - INCOMES'!E23+'2 - INCOMES'!E25+'2 - INCOMES'!E27+'2 - INCOMES'!E35+'2 - INCOMES'!E37+'2 - INCOMES'!E53)</f>
        <v>27370</v>
      </c>
      <c r="C10" s="222">
        <f>('2 - INCOMES'!F23+'2 - INCOMES'!F25+'2 - INCOMES'!F27+'2 - INCOMES'!F35+'2 - INCOMES'!F37+'2 - INCOMES'!F53)</f>
        <v>26270</v>
      </c>
      <c r="D10" s="222">
        <f>('2 - INCOMES'!G23+'2 - INCOMES'!G25+'2 - INCOMES'!G27+'2 - INCOMES'!G35+'2 - INCOMES'!G37+'2 - INCOMES'!G53)</f>
        <v>28325</v>
      </c>
      <c r="E10" s="222">
        <f>('2 - INCOMES'!H23+'2 - INCOMES'!H25+'2 - INCOMES'!H27+'2 - INCOMES'!H35+'2 - INCOMES'!H37+'2 - INCOMES'!H53)</f>
        <v>26575</v>
      </c>
      <c r="F10" s="222">
        <f>('2 - INCOMES'!I23+'2 - INCOMES'!I25+'2 - INCOMES'!I27+'2 - INCOMES'!I35+'2 - INCOMES'!I37+'2 - INCOMES'!I53)</f>
        <v>28035</v>
      </c>
      <c r="G10" s="222">
        <f>('2 - INCOMES'!J23+'2 - INCOMES'!J25+'2 - INCOMES'!J27+'2 - INCOMES'!J35+'2 - INCOMES'!J37+'2 - INCOMES'!J53)</f>
        <v>27355</v>
      </c>
      <c r="H10" s="222">
        <f>('2 - INCOMES'!K23+'2 - INCOMES'!K25+'2 - INCOMES'!K27+'2 - INCOMES'!K35+'2 - INCOMES'!K37+'2 - INCOMES'!K53)</f>
        <v>27370</v>
      </c>
      <c r="I10" s="222">
        <f>('2 - INCOMES'!L23+'2 - INCOMES'!L25+'2 - INCOMES'!L27+'2 - INCOMES'!L35+'2 - INCOMES'!L37+'2 - INCOMES'!L53)</f>
        <v>0</v>
      </c>
      <c r="J10" s="222">
        <f>('2 - INCOMES'!M23+'2 - INCOMES'!M25+'2 - INCOMES'!M27+'2 - INCOMES'!M35+'2 - INCOMES'!M37+'2 - INCOMES'!M53)</f>
        <v>26420</v>
      </c>
      <c r="K10" s="222">
        <f>('2 - INCOMES'!N23+'2 - INCOMES'!N25+'2 - INCOMES'!N27+'2 - INCOMES'!N35+'2 - INCOMES'!N37+'2 - INCOMES'!N53)</f>
        <v>27960</v>
      </c>
      <c r="L10" s="222">
        <f>('2 - INCOMES'!O23+'2 - INCOMES'!O25+'2 - INCOMES'!O27+'2 - INCOMES'!O35+'2 - INCOMES'!O37+'2 - INCOMES'!O53)</f>
        <v>27355</v>
      </c>
      <c r="M10" s="222">
        <f>('2 - INCOMES'!P23+'2 - INCOMES'!P25+'2 - INCOMES'!P27+'2 - INCOMES'!P35+'2 - INCOMES'!P37+'2 - INCOMES'!P53)</f>
        <v>27215</v>
      </c>
      <c r="N10" s="223">
        <f>SUM(B10:M10)</f>
        <v>300250</v>
      </c>
    </row>
    <row r="11" spans="1:14" x14ac:dyDescent="0.2">
      <c r="A11" s="60" t="s">
        <v>30</v>
      </c>
      <c r="B11" s="222">
        <f>('2 - INCOMES'!G11)</f>
        <v>8000</v>
      </c>
      <c r="C11" s="222"/>
      <c r="D11" s="222"/>
      <c r="E11" s="222"/>
      <c r="F11" s="222"/>
      <c r="G11" s="222"/>
      <c r="H11" s="222"/>
      <c r="I11" s="222"/>
      <c r="J11" s="222">
        <f>('2 - INCOMES'!G3-'2 - INCOMES'!G11)</f>
        <v>21700</v>
      </c>
      <c r="K11" s="222"/>
      <c r="L11" s="222"/>
      <c r="M11" s="222"/>
      <c r="N11" s="223">
        <f>SUM(B11:M11)</f>
        <v>29700</v>
      </c>
    </row>
    <row r="12" spans="1:14" x14ac:dyDescent="0.2">
      <c r="A12" s="60" t="s">
        <v>125</v>
      </c>
      <c r="B12" s="222">
        <f>('2 - INCOMES'!E31+'2 - INCOMES'!E32+'2 - INCOMES'!E39+'2 - INCOMES'!E43+'2 - INCOMES'!E44+'2 - INCOMES'!E49+'2 - INCOMES'!E50)</f>
        <v>52177.5</v>
      </c>
      <c r="C12" s="222">
        <f>('2 - INCOMES'!F31+'2 - INCOMES'!F32+'2 - INCOMES'!F39+'2 - INCOMES'!F43+'2 - INCOMES'!F44+'2 - INCOMES'!F49+'2 - INCOMES'!F50)</f>
        <v>46732.5</v>
      </c>
      <c r="D12" s="222">
        <f>('2 - INCOMES'!G31+'2 - INCOMES'!G32+'2 - INCOMES'!G39+'2 - INCOMES'!G43+'2 - INCOMES'!G44+'2 - INCOMES'!G49+'2 - INCOMES'!G50)</f>
        <v>45247.5</v>
      </c>
      <c r="E12" s="222">
        <f>('2 - INCOMES'!H31+'2 - INCOMES'!H32+'2 - INCOMES'!H39+'2 - INCOMES'!H43+'2 - INCOMES'!H44+'2 - INCOMES'!H49+'2 - INCOMES'!H50)</f>
        <v>50517.5</v>
      </c>
      <c r="F12" s="222">
        <f>('2 - INCOMES'!I31+'2 - INCOMES'!I32+'2 - INCOMES'!I39+'2 - INCOMES'!I43+'2 - INCOMES'!I44+'2 - INCOMES'!I49+'2 - INCOMES'!I50)</f>
        <v>49890</v>
      </c>
      <c r="G12" s="222">
        <f>('2 - INCOMES'!J31+'2 - INCOMES'!J32+'2 - INCOMES'!J39+'2 - INCOMES'!J43+'2 - INCOMES'!J44+'2 - INCOMES'!J49+'2 - INCOMES'!J50)</f>
        <v>47975</v>
      </c>
      <c r="H12" s="222">
        <f>('2 - INCOMES'!K31+'2 - INCOMES'!K32+'2 - INCOMES'!K39+'2 - INCOMES'!K43+'2 - INCOMES'!K44+'2 - INCOMES'!K49+'2 - INCOMES'!K50)</f>
        <v>52490</v>
      </c>
      <c r="I12" s="222">
        <f>('2 - INCOMES'!L31+'2 - INCOMES'!L32+'2 - INCOMES'!L39+'2 - INCOMES'!L43+'2 - INCOMES'!L44+'2 - INCOMES'!L49+'2 - INCOMES'!L50)</f>
        <v>0</v>
      </c>
      <c r="J12" s="222">
        <f>('2 - INCOMES'!M31+'2 - INCOMES'!M32+'2 - INCOMES'!M39+'2 - INCOMES'!M43+'2 - INCOMES'!M44+'2 - INCOMES'!M49+'2 - INCOMES'!M50)</f>
        <v>50325</v>
      </c>
      <c r="K12" s="222">
        <f>('2 - INCOMES'!N31+'2 - INCOMES'!N32+'2 - INCOMES'!N39+'2 - INCOMES'!N43+'2 - INCOMES'!N44+'2 - INCOMES'!N49+'2 - INCOMES'!N50)</f>
        <v>50522.5</v>
      </c>
      <c r="L12" s="222">
        <f>('2 - INCOMES'!O31+'2 - INCOMES'!O32+'2 - INCOMES'!O39+'2 - INCOMES'!O43+'2 - INCOMES'!O44+'2 - INCOMES'!O49+'2 - INCOMES'!O50)</f>
        <v>48225</v>
      </c>
      <c r="M12" s="222">
        <f>('2 - INCOMES'!P31+'2 - INCOMES'!P32+'2 - INCOMES'!P39+'2 - INCOMES'!P43+'2 - INCOMES'!P44+'2 - INCOMES'!P49+'2 - INCOMES'!P50)</f>
        <v>54240</v>
      </c>
      <c r="N12" s="223">
        <f>SUM(B12:M12)</f>
        <v>548342.5</v>
      </c>
    </row>
    <row r="13" spans="1:14" x14ac:dyDescent="0.2">
      <c r="A13" s="60" t="s">
        <v>47</v>
      </c>
      <c r="B13" s="222">
        <f>('2 - INCOMES'!E58+'2 - INCOMES'!E60+'2 - INCOMES'!E62+'2 - INCOMES'!E64+'2 - INCOMES'!E66)</f>
        <v>5700</v>
      </c>
      <c r="C13" s="222">
        <f>('2 - INCOMES'!F58+'2 - INCOMES'!F60+'2 - INCOMES'!F62+'2 - INCOMES'!F64+'2 - INCOMES'!F66)</f>
        <v>5700</v>
      </c>
      <c r="D13" s="222">
        <f>('2 - INCOMES'!G58+'2 - INCOMES'!G60+'2 - INCOMES'!G62+'2 - INCOMES'!G64+'2 - INCOMES'!G66)</f>
        <v>5700</v>
      </c>
      <c r="E13" s="222">
        <f>('2 - INCOMES'!H58+'2 - INCOMES'!H60+'2 - INCOMES'!H62+'2 - INCOMES'!H64+'2 - INCOMES'!H66)</f>
        <v>5700</v>
      </c>
      <c r="F13" s="222">
        <f>('2 - INCOMES'!I58+'2 - INCOMES'!I60+'2 - INCOMES'!I62+'2 - INCOMES'!I64+'2 - INCOMES'!I66)</f>
        <v>5700</v>
      </c>
      <c r="G13" s="222">
        <f>('2 - INCOMES'!J58+'2 - INCOMES'!J60+'2 - INCOMES'!J62+'2 - INCOMES'!J64+'2 - INCOMES'!J66)</f>
        <v>5700</v>
      </c>
      <c r="H13" s="222">
        <f>('2 - INCOMES'!K58+'2 - INCOMES'!K60+'2 - INCOMES'!K62+'2 - INCOMES'!K64+'2 - INCOMES'!K66)</f>
        <v>5700</v>
      </c>
      <c r="I13" s="222">
        <f>('2 - INCOMES'!L58+'2 - INCOMES'!L60+'2 - INCOMES'!L62+'2 - INCOMES'!L64+'2 - INCOMES'!L66)</f>
        <v>0</v>
      </c>
      <c r="J13" s="222">
        <f>('2 - INCOMES'!M58+'2 - INCOMES'!M60+'2 - INCOMES'!M62+'2 - INCOMES'!M64+'2 - INCOMES'!M66)</f>
        <v>5700</v>
      </c>
      <c r="K13" s="222">
        <f>('2 - INCOMES'!N58+'2 - INCOMES'!N60+'2 - INCOMES'!N62+'2 - INCOMES'!N64+'2 - INCOMES'!N66)</f>
        <v>5700</v>
      </c>
      <c r="L13" s="222">
        <f>('2 - INCOMES'!O58+'2 - INCOMES'!O60+'2 - INCOMES'!O62+'2 - INCOMES'!O64+'2 - INCOMES'!O66)</f>
        <v>5700</v>
      </c>
      <c r="M13" s="222">
        <f>('2 - INCOMES'!P58+'2 - INCOMES'!P60+'2 - INCOMES'!P62+'2 - INCOMES'!P64+'2 - INCOMES'!P66)</f>
        <v>5700</v>
      </c>
      <c r="N13" s="223">
        <f>SUM(B13:M13)</f>
        <v>62700</v>
      </c>
    </row>
    <row r="14" spans="1:14" x14ac:dyDescent="0.2">
      <c r="A14" s="60" t="s">
        <v>133</v>
      </c>
      <c r="B14" s="222" t="s">
        <v>8</v>
      </c>
      <c r="C14" s="222"/>
      <c r="D14" s="222"/>
      <c r="E14" s="222"/>
      <c r="F14" s="222"/>
      <c r="G14" s="222">
        <f>('2 - INCOMES'!G15)</f>
        <v>3500</v>
      </c>
      <c r="H14" s="222"/>
      <c r="I14" s="222"/>
      <c r="J14" s="222">
        <f>('2 - INCOMES'!G16)</f>
        <v>10000</v>
      </c>
      <c r="K14" s="222"/>
      <c r="L14" s="222"/>
      <c r="M14" s="222"/>
      <c r="N14" s="223">
        <f>SUM(B14:M14)</f>
        <v>13500</v>
      </c>
    </row>
    <row r="15" spans="1:14" x14ac:dyDescent="0.2">
      <c r="A15" s="139" t="s">
        <v>8</v>
      </c>
      <c r="B15" s="224"/>
      <c r="C15" s="224"/>
      <c r="D15" s="224"/>
      <c r="E15" s="224"/>
      <c r="F15" s="224"/>
      <c r="G15" s="224"/>
      <c r="H15" s="224"/>
      <c r="I15" s="224"/>
      <c r="J15" s="224"/>
      <c r="K15" s="224"/>
      <c r="L15" s="224"/>
      <c r="M15" s="224"/>
      <c r="N15" s="225"/>
    </row>
    <row r="16" spans="1:14" x14ac:dyDescent="0.2">
      <c r="A16" s="71" t="s">
        <v>55</v>
      </c>
      <c r="B16" s="226">
        <f t="shared" ref="B16:N16" si="0">SUM(B10:B14)</f>
        <v>93247.5</v>
      </c>
      <c r="C16" s="226">
        <f t="shared" si="0"/>
        <v>78702.5</v>
      </c>
      <c r="D16" s="226">
        <f t="shared" si="0"/>
        <v>79272.5</v>
      </c>
      <c r="E16" s="226">
        <f t="shared" si="0"/>
        <v>82792.5</v>
      </c>
      <c r="F16" s="226">
        <f t="shared" si="0"/>
        <v>83625</v>
      </c>
      <c r="G16" s="226">
        <f t="shared" si="0"/>
        <v>84530</v>
      </c>
      <c r="H16" s="226">
        <f t="shared" si="0"/>
        <v>85560</v>
      </c>
      <c r="I16" s="226">
        <f t="shared" si="0"/>
        <v>0</v>
      </c>
      <c r="J16" s="226">
        <f t="shared" si="0"/>
        <v>114145</v>
      </c>
      <c r="K16" s="226">
        <f t="shared" si="0"/>
        <v>84182.5</v>
      </c>
      <c r="L16" s="226">
        <f t="shared" si="0"/>
        <v>81280</v>
      </c>
      <c r="M16" s="226">
        <f t="shared" si="0"/>
        <v>87155</v>
      </c>
      <c r="N16" s="227">
        <f t="shared" si="0"/>
        <v>954492.5</v>
      </c>
    </row>
    <row r="17" spans="1:14" ht="24.75" customHeight="1" x14ac:dyDescent="0.2">
      <c r="A17" s="61" t="s">
        <v>123</v>
      </c>
      <c r="B17" s="228"/>
      <c r="C17" s="228"/>
      <c r="D17" s="228"/>
      <c r="E17" s="228"/>
      <c r="F17" s="228"/>
      <c r="G17" s="228"/>
      <c r="H17" s="228"/>
      <c r="I17" s="228"/>
      <c r="J17" s="228"/>
      <c r="K17" s="228"/>
      <c r="L17" s="228"/>
      <c r="M17" s="228"/>
      <c r="N17" s="229"/>
    </row>
    <row r="18" spans="1:14" x14ac:dyDescent="0.2">
      <c r="A18" s="62" t="s">
        <v>126</v>
      </c>
      <c r="B18" s="222">
        <f>('3 - EXPENSES'!G15+'3 - EXPENSES'!G17+'3 - EXPENSES'!G18+'3 - EXPENSES'!G19+'3 - EXPENSES'!G21+'3 - EXPENSES'!G22)/12</f>
        <v>16000</v>
      </c>
      <c r="C18" s="222">
        <f>($B18)</f>
        <v>16000</v>
      </c>
      <c r="D18" s="222">
        <f t="shared" ref="D18:M18" si="1">($B18)</f>
        <v>16000</v>
      </c>
      <c r="E18" s="222">
        <f t="shared" si="1"/>
        <v>16000</v>
      </c>
      <c r="F18" s="222">
        <f t="shared" si="1"/>
        <v>16000</v>
      </c>
      <c r="G18" s="222">
        <f t="shared" si="1"/>
        <v>16000</v>
      </c>
      <c r="H18" s="222">
        <f t="shared" si="1"/>
        <v>16000</v>
      </c>
      <c r="I18" s="222">
        <f t="shared" si="1"/>
        <v>16000</v>
      </c>
      <c r="J18" s="222">
        <f t="shared" si="1"/>
        <v>16000</v>
      </c>
      <c r="K18" s="222">
        <f t="shared" si="1"/>
        <v>16000</v>
      </c>
      <c r="L18" s="222">
        <f t="shared" si="1"/>
        <v>16000</v>
      </c>
      <c r="M18" s="222">
        <f t="shared" si="1"/>
        <v>16000</v>
      </c>
      <c r="N18" s="230">
        <f t="shared" ref="N18:N37" si="2">SUM(B18:M18)</f>
        <v>192000</v>
      </c>
    </row>
    <row r="19" spans="1:14" x14ac:dyDescent="0.2">
      <c r="A19" s="62" t="s">
        <v>127</v>
      </c>
      <c r="B19" s="222">
        <f>('3 - EXPENSES'!F26)</f>
        <v>330</v>
      </c>
      <c r="C19" s="222">
        <f t="shared" ref="C19:M29" si="3">($B19)</f>
        <v>330</v>
      </c>
      <c r="D19" s="222">
        <f t="shared" si="3"/>
        <v>330</v>
      </c>
      <c r="E19" s="222">
        <f t="shared" si="3"/>
        <v>330</v>
      </c>
      <c r="F19" s="222">
        <f t="shared" si="3"/>
        <v>330</v>
      </c>
      <c r="G19" s="222">
        <f t="shared" si="3"/>
        <v>330</v>
      </c>
      <c r="H19" s="222">
        <f t="shared" si="3"/>
        <v>330</v>
      </c>
      <c r="I19" s="222">
        <f t="shared" si="3"/>
        <v>330</v>
      </c>
      <c r="J19" s="222">
        <f t="shared" si="3"/>
        <v>330</v>
      </c>
      <c r="K19" s="222">
        <f t="shared" si="3"/>
        <v>330</v>
      </c>
      <c r="L19" s="222">
        <f t="shared" si="3"/>
        <v>330</v>
      </c>
      <c r="M19" s="222">
        <f t="shared" si="3"/>
        <v>330</v>
      </c>
      <c r="N19" s="230">
        <f t="shared" si="2"/>
        <v>3960</v>
      </c>
    </row>
    <row r="20" spans="1:14" x14ac:dyDescent="0.2">
      <c r="A20" s="62" t="s">
        <v>105</v>
      </c>
      <c r="B20" s="222">
        <v>1300</v>
      </c>
      <c r="C20" s="222">
        <v>1300</v>
      </c>
      <c r="D20" s="222">
        <v>1300</v>
      </c>
      <c r="E20" s="222">
        <v>1300</v>
      </c>
      <c r="F20" s="222">
        <v>1300</v>
      </c>
      <c r="G20" s="222">
        <v>1300</v>
      </c>
      <c r="H20" s="222">
        <v>1300</v>
      </c>
      <c r="I20" s="222">
        <v>700</v>
      </c>
      <c r="J20" s="222">
        <f t="shared" si="3"/>
        <v>1300</v>
      </c>
      <c r="K20" s="222">
        <f t="shared" si="3"/>
        <v>1300</v>
      </c>
      <c r="L20" s="222">
        <f t="shared" si="3"/>
        <v>1300</v>
      </c>
      <c r="M20" s="222">
        <f t="shared" si="3"/>
        <v>1300</v>
      </c>
      <c r="N20" s="230">
        <f t="shared" si="2"/>
        <v>15000</v>
      </c>
    </row>
    <row r="21" spans="1:14" x14ac:dyDescent="0.2">
      <c r="A21" s="62" t="s">
        <v>106</v>
      </c>
      <c r="B21" s="222">
        <f>('3 - EXPENSES'!F28)</f>
        <v>1500</v>
      </c>
      <c r="C21" s="222">
        <f t="shared" si="3"/>
        <v>1500</v>
      </c>
      <c r="D21" s="222">
        <f t="shared" si="3"/>
        <v>1500</v>
      </c>
      <c r="E21" s="222">
        <f t="shared" si="3"/>
        <v>1500</v>
      </c>
      <c r="F21" s="222">
        <f t="shared" si="3"/>
        <v>1500</v>
      </c>
      <c r="G21" s="222">
        <f t="shared" si="3"/>
        <v>1500</v>
      </c>
      <c r="H21" s="222">
        <f t="shared" si="3"/>
        <v>1500</v>
      </c>
      <c r="I21" s="222">
        <f t="shared" si="3"/>
        <v>1500</v>
      </c>
      <c r="J21" s="222">
        <f t="shared" si="3"/>
        <v>1500</v>
      </c>
      <c r="K21" s="222">
        <f t="shared" si="3"/>
        <v>1500</v>
      </c>
      <c r="L21" s="222">
        <f t="shared" si="3"/>
        <v>1500</v>
      </c>
      <c r="M21" s="222">
        <f t="shared" si="3"/>
        <v>1500</v>
      </c>
      <c r="N21" s="230">
        <f t="shared" si="2"/>
        <v>18000</v>
      </c>
    </row>
    <row r="22" spans="1:14" x14ac:dyDescent="0.2">
      <c r="A22" s="62" t="s">
        <v>150</v>
      </c>
      <c r="B22" s="222">
        <f>('3 - EXPENSES'!F32)</f>
        <v>1250</v>
      </c>
      <c r="C22" s="222">
        <f t="shared" si="3"/>
        <v>1250</v>
      </c>
      <c r="D22" s="222">
        <f t="shared" si="3"/>
        <v>1250</v>
      </c>
      <c r="E22" s="222">
        <f t="shared" si="3"/>
        <v>1250</v>
      </c>
      <c r="F22" s="222">
        <f t="shared" si="3"/>
        <v>1250</v>
      </c>
      <c r="G22" s="222">
        <f t="shared" si="3"/>
        <v>1250</v>
      </c>
      <c r="H22" s="222">
        <f t="shared" si="3"/>
        <v>1250</v>
      </c>
      <c r="I22" s="222">
        <f t="shared" si="3"/>
        <v>1250</v>
      </c>
      <c r="J22" s="222">
        <f t="shared" si="3"/>
        <v>1250</v>
      </c>
      <c r="K22" s="222">
        <f t="shared" si="3"/>
        <v>1250</v>
      </c>
      <c r="L22" s="222">
        <f t="shared" si="3"/>
        <v>1250</v>
      </c>
      <c r="M22" s="222">
        <f t="shared" si="3"/>
        <v>1250</v>
      </c>
      <c r="N22" s="230">
        <f t="shared" si="2"/>
        <v>15000</v>
      </c>
    </row>
    <row r="23" spans="1:14" x14ac:dyDescent="0.2">
      <c r="A23" s="62" t="s">
        <v>64</v>
      </c>
      <c r="B23" s="222">
        <f>('3 - EXPENSES'!F33)</f>
        <v>350</v>
      </c>
      <c r="C23" s="222">
        <f t="shared" si="3"/>
        <v>350</v>
      </c>
      <c r="D23" s="222">
        <f t="shared" si="3"/>
        <v>350</v>
      </c>
      <c r="E23" s="222">
        <f t="shared" si="3"/>
        <v>350</v>
      </c>
      <c r="F23" s="222">
        <f t="shared" si="3"/>
        <v>350</v>
      </c>
      <c r="G23" s="222">
        <f t="shared" si="3"/>
        <v>350</v>
      </c>
      <c r="H23" s="222">
        <f t="shared" si="3"/>
        <v>350</v>
      </c>
      <c r="I23" s="222">
        <f t="shared" si="3"/>
        <v>350</v>
      </c>
      <c r="J23" s="222">
        <f t="shared" si="3"/>
        <v>350</v>
      </c>
      <c r="K23" s="222">
        <f t="shared" si="3"/>
        <v>350</v>
      </c>
      <c r="L23" s="222">
        <f t="shared" si="3"/>
        <v>350</v>
      </c>
      <c r="M23" s="222">
        <f t="shared" si="3"/>
        <v>350</v>
      </c>
      <c r="N23" s="230">
        <f t="shared" si="2"/>
        <v>4200</v>
      </c>
    </row>
    <row r="24" spans="1:14" x14ac:dyDescent="0.2">
      <c r="A24" s="62" t="s">
        <v>128</v>
      </c>
      <c r="B24" s="222">
        <f>('3B - ENERGY COST'!G52+'3B - ENERGY COST'!I52+'3 - EXPENSES'!F39)</f>
        <v>10254.694447999998</v>
      </c>
      <c r="C24" s="222">
        <f>('3B - ENERGY COST'!G53+'3B - ENERGY COST'!I53)</f>
        <v>9545.0997839999982</v>
      </c>
      <c r="D24" s="222">
        <f>('3B - ENERGY COST'!G54+'3B - ENERGY COST'!I54+'3 - EXPENSES'!F39)</f>
        <v>11227.705583999999</v>
      </c>
      <c r="E24" s="222">
        <f>('3B - ENERGY COST'!G55+'3B - ENERGY COST'!I55+'3 - EXPENSES'!F39)</f>
        <v>12008.524784000001</v>
      </c>
      <c r="F24" s="222">
        <f>('3B - ENERGY COST'!G56+'3B - ENERGY COST'!I56+'3 - EXPENSES'!F39)</f>
        <v>14154.776327999998</v>
      </c>
      <c r="G24" s="222">
        <f>('3B - ENERGY COST'!G57+'3B - ENERGY COST'!I57+'3 - EXPENSES'!F39)</f>
        <v>14371.331015999998</v>
      </c>
      <c r="H24" s="222">
        <f>('3B - ENERGY COST'!G58+'3B - ENERGY COST'!I58+'3 - EXPENSES'!F39)</f>
        <v>14448.207719999999</v>
      </c>
      <c r="I24" s="222">
        <f>('3B - ENERGY COST'!G59+'3B - ENERGY COST'!I59+'3 - EXPENSES'!F39)</f>
        <v>7418.286423999999</v>
      </c>
      <c r="J24" s="222">
        <f>('3B - ENERGY COST'!G60+'3B - ENERGY COST'!I60+'3 - EXPENSES'!F39)</f>
        <v>17300.873639999994</v>
      </c>
      <c r="K24" s="222">
        <f>('3B - ENERGY COST'!G61+'3B - ENERGY COST'!I61+'3 - EXPENSES'!F39)</f>
        <v>16227.042223999997</v>
      </c>
      <c r="L24" s="222">
        <f>('3B - ENERGY COST'!G62+'3B - ENERGY COST'!I62+'3 - EXPENSES'!F39)</f>
        <v>12600.592384</v>
      </c>
      <c r="M24" s="222">
        <f>('3B - ENERGY COST'!G63+'3B - ENERGY COST'!I63+'3 - EXPENSES'!F39)</f>
        <v>10437.282647999999</v>
      </c>
      <c r="N24" s="230">
        <f t="shared" si="2"/>
        <v>149994.41698399998</v>
      </c>
    </row>
    <row r="25" spans="1:14" x14ac:dyDescent="0.2">
      <c r="A25" s="62" t="str">
        <f>('3 - EXPENSES'!C46)</f>
        <v>Marketing</v>
      </c>
      <c r="B25" s="222">
        <f>('3 - EXPENSES'!F46)</f>
        <v>300</v>
      </c>
      <c r="C25" s="222">
        <f t="shared" si="3"/>
        <v>300</v>
      </c>
      <c r="D25" s="222">
        <f t="shared" si="3"/>
        <v>300</v>
      </c>
      <c r="E25" s="222">
        <f t="shared" si="3"/>
        <v>300</v>
      </c>
      <c r="F25" s="222">
        <f t="shared" si="3"/>
        <v>300</v>
      </c>
      <c r="G25" s="222">
        <f t="shared" si="3"/>
        <v>300</v>
      </c>
      <c r="H25" s="222">
        <f t="shared" si="3"/>
        <v>300</v>
      </c>
      <c r="I25" s="222">
        <v>300</v>
      </c>
      <c r="J25" s="222">
        <f t="shared" si="3"/>
        <v>300</v>
      </c>
      <c r="K25" s="222">
        <f t="shared" si="3"/>
        <v>300</v>
      </c>
      <c r="L25" s="222">
        <f t="shared" si="3"/>
        <v>300</v>
      </c>
      <c r="M25" s="222">
        <f t="shared" si="3"/>
        <v>300</v>
      </c>
      <c r="N25" s="230">
        <f t="shared" si="2"/>
        <v>3600</v>
      </c>
    </row>
    <row r="26" spans="1:14" x14ac:dyDescent="0.2">
      <c r="A26" s="62" t="str">
        <f>('3 - EXPENSES'!C47)</f>
        <v>Bank Costs</v>
      </c>
      <c r="B26" s="222">
        <f>('3 - EXPENSES'!F47)</f>
        <v>550</v>
      </c>
      <c r="C26" s="222">
        <f t="shared" si="3"/>
        <v>550</v>
      </c>
      <c r="D26" s="222">
        <f t="shared" si="3"/>
        <v>550</v>
      </c>
      <c r="E26" s="222">
        <f t="shared" si="3"/>
        <v>550</v>
      </c>
      <c r="F26" s="222">
        <f t="shared" si="3"/>
        <v>550</v>
      </c>
      <c r="G26" s="222">
        <f t="shared" si="3"/>
        <v>550</v>
      </c>
      <c r="H26" s="222">
        <f t="shared" si="3"/>
        <v>550</v>
      </c>
      <c r="I26" s="222">
        <f t="shared" si="3"/>
        <v>550</v>
      </c>
      <c r="J26" s="222">
        <f t="shared" si="3"/>
        <v>550</v>
      </c>
      <c r="K26" s="222">
        <f t="shared" si="3"/>
        <v>550</v>
      </c>
      <c r="L26" s="222">
        <f t="shared" si="3"/>
        <v>550</v>
      </c>
      <c r="M26" s="222">
        <f t="shared" si="3"/>
        <v>550</v>
      </c>
      <c r="N26" s="230">
        <f t="shared" si="2"/>
        <v>6600</v>
      </c>
    </row>
    <row r="27" spans="1:14" x14ac:dyDescent="0.2">
      <c r="A27" s="62" t="str">
        <f>('3 - EXPENSES'!C48)</f>
        <v>Repair &amp; Maintenance Supplies</v>
      </c>
      <c r="B27" s="222">
        <f>('3 - EXPENSES'!F48)</f>
        <v>1700</v>
      </c>
      <c r="C27" s="222">
        <f t="shared" si="3"/>
        <v>1700</v>
      </c>
      <c r="D27" s="222">
        <f t="shared" si="3"/>
        <v>1700</v>
      </c>
      <c r="E27" s="222">
        <f t="shared" si="3"/>
        <v>1700</v>
      </c>
      <c r="F27" s="222">
        <f t="shared" si="3"/>
        <v>1700</v>
      </c>
      <c r="G27" s="222">
        <f t="shared" si="3"/>
        <v>1700</v>
      </c>
      <c r="H27" s="222">
        <f t="shared" si="3"/>
        <v>1700</v>
      </c>
      <c r="I27" s="222">
        <f t="shared" si="3"/>
        <v>1700</v>
      </c>
      <c r="J27" s="222">
        <f t="shared" si="3"/>
        <v>1700</v>
      </c>
      <c r="K27" s="222">
        <f t="shared" si="3"/>
        <v>1700</v>
      </c>
      <c r="L27" s="222">
        <f t="shared" si="3"/>
        <v>1700</v>
      </c>
      <c r="M27" s="222">
        <f t="shared" si="3"/>
        <v>1700</v>
      </c>
      <c r="N27" s="230">
        <f t="shared" si="2"/>
        <v>20400</v>
      </c>
    </row>
    <row r="28" spans="1:14" x14ac:dyDescent="0.2">
      <c r="A28" s="62" t="str">
        <f>('3 - EXPENSES'!C49)</f>
        <v>Supplies</v>
      </c>
      <c r="B28" s="222">
        <v>1600</v>
      </c>
      <c r="C28" s="222">
        <f t="shared" si="3"/>
        <v>1600</v>
      </c>
      <c r="D28" s="222">
        <f t="shared" si="3"/>
        <v>1600</v>
      </c>
      <c r="E28" s="222">
        <f t="shared" si="3"/>
        <v>1600</v>
      </c>
      <c r="F28" s="222">
        <f t="shared" si="3"/>
        <v>1600</v>
      </c>
      <c r="G28" s="222">
        <f t="shared" si="3"/>
        <v>1600</v>
      </c>
      <c r="H28" s="222">
        <f t="shared" si="3"/>
        <v>1600</v>
      </c>
      <c r="I28" s="222">
        <v>400</v>
      </c>
      <c r="J28" s="222">
        <f t="shared" si="3"/>
        <v>1600</v>
      </c>
      <c r="K28" s="222">
        <f t="shared" si="3"/>
        <v>1600</v>
      </c>
      <c r="L28" s="222">
        <f t="shared" si="3"/>
        <v>1600</v>
      </c>
      <c r="M28" s="222">
        <f t="shared" si="3"/>
        <v>1600</v>
      </c>
      <c r="N28" s="230">
        <f t="shared" si="2"/>
        <v>18000</v>
      </c>
    </row>
    <row r="29" spans="1:14" x14ac:dyDescent="0.2">
      <c r="A29" s="62" t="str">
        <f>('3 - EXPENSES'!C50)</f>
        <v>Other running costs</v>
      </c>
      <c r="B29" s="222">
        <v>850</v>
      </c>
      <c r="C29" s="222">
        <f t="shared" si="3"/>
        <v>850</v>
      </c>
      <c r="D29" s="222">
        <f t="shared" si="3"/>
        <v>850</v>
      </c>
      <c r="E29" s="222">
        <f t="shared" si="3"/>
        <v>850</v>
      </c>
      <c r="F29" s="222">
        <f t="shared" si="3"/>
        <v>850</v>
      </c>
      <c r="G29" s="222">
        <f t="shared" si="3"/>
        <v>850</v>
      </c>
      <c r="H29" s="222">
        <f t="shared" si="3"/>
        <v>850</v>
      </c>
      <c r="I29" s="222">
        <v>250</v>
      </c>
      <c r="J29" s="222">
        <f t="shared" si="3"/>
        <v>850</v>
      </c>
      <c r="K29" s="222">
        <f t="shared" si="3"/>
        <v>850</v>
      </c>
      <c r="L29" s="222">
        <f t="shared" si="3"/>
        <v>850</v>
      </c>
      <c r="M29" s="222">
        <f t="shared" si="3"/>
        <v>850</v>
      </c>
      <c r="N29" s="230">
        <f t="shared" si="2"/>
        <v>9600</v>
      </c>
    </row>
    <row r="30" spans="1:14" x14ac:dyDescent="0.2">
      <c r="A30" s="62" t="str">
        <f>('3 - EXPENSES'!C51)</f>
        <v>Ice Pad Painting</v>
      </c>
      <c r="B30" s="222"/>
      <c r="C30" s="222"/>
      <c r="D30" s="222"/>
      <c r="E30" s="222"/>
      <c r="F30" s="222"/>
      <c r="G30" s="222"/>
      <c r="H30" s="222"/>
      <c r="I30" s="222">
        <f>('3 - EXPENSES'!F51)</f>
        <v>3500</v>
      </c>
      <c r="J30" s="222"/>
      <c r="K30" s="222"/>
      <c r="L30" s="222"/>
      <c r="M30" s="222"/>
      <c r="N30" s="230">
        <f>SUM(B30:M30)</f>
        <v>3500</v>
      </c>
    </row>
    <row r="31" spans="1:14" x14ac:dyDescent="0.2">
      <c r="A31" s="62" t="str">
        <f>('3 - EXPENSES'!C52)</f>
        <v>Subscriptions &amp; Memberships</v>
      </c>
      <c r="B31" s="222">
        <f>('3 - EXPENSES'!G52)</f>
        <v>1440</v>
      </c>
      <c r="C31" s="222"/>
      <c r="D31" s="222"/>
      <c r="E31" s="222"/>
      <c r="F31" s="222"/>
      <c r="G31" s="222"/>
      <c r="H31" s="222"/>
      <c r="I31" s="222"/>
      <c r="J31" s="222"/>
      <c r="K31" s="222"/>
      <c r="L31" s="222"/>
      <c r="M31" s="222"/>
      <c r="N31" s="230">
        <f t="shared" si="2"/>
        <v>1440</v>
      </c>
    </row>
    <row r="32" spans="1:14" x14ac:dyDescent="0.2">
      <c r="A32" s="62" t="str">
        <f>('3 - EXPENSES'!C53)</f>
        <v>Quality Control / Training</v>
      </c>
      <c r="B32" s="222">
        <f>('3 - EXPENSES'!F53)</f>
        <v>1350</v>
      </c>
      <c r="C32" s="222"/>
      <c r="D32" s="222"/>
      <c r="E32" s="222"/>
      <c r="F32" s="222"/>
      <c r="G32" s="222"/>
      <c r="H32" s="222"/>
      <c r="I32" s="222"/>
      <c r="J32" s="222"/>
      <c r="K32" s="222"/>
      <c r="L32" s="222"/>
      <c r="M32" s="222"/>
      <c r="N32" s="230">
        <f t="shared" si="2"/>
        <v>1350</v>
      </c>
    </row>
    <row r="33" spans="1:14" x14ac:dyDescent="0.2">
      <c r="A33" s="62" t="str">
        <f>('3 - EXPENSES'!C54)</f>
        <v>Cooling Fluids</v>
      </c>
      <c r="B33" s="222"/>
      <c r="C33" s="222"/>
      <c r="D33" s="222"/>
      <c r="E33" s="222"/>
      <c r="F33" s="222"/>
      <c r="G33" s="222"/>
      <c r="H33" s="222"/>
      <c r="I33" s="222">
        <f>('3 - EXPENSES'!F54)</f>
        <v>1600</v>
      </c>
      <c r="J33" s="222"/>
      <c r="K33" s="222"/>
      <c r="L33" s="222"/>
      <c r="M33" s="222"/>
      <c r="N33" s="230">
        <f t="shared" si="2"/>
        <v>1600</v>
      </c>
    </row>
    <row r="34" spans="1:14" x14ac:dyDescent="0.2">
      <c r="A34" s="62" t="str">
        <f>('3 - EXPENSES'!C58)</f>
        <v>Local Taxes</v>
      </c>
      <c r="B34" s="222"/>
      <c r="C34" s="222"/>
      <c r="D34" s="222"/>
      <c r="E34" s="222">
        <f>('3 - EXPENSES'!F58)</f>
        <v>2500</v>
      </c>
      <c r="F34" s="222"/>
      <c r="G34" s="222">
        <f>('3 - EXPENSES'!F58)</f>
        <v>2500</v>
      </c>
      <c r="H34" s="222"/>
      <c r="I34" s="222"/>
      <c r="J34" s="222"/>
      <c r="K34" s="222"/>
      <c r="L34" s="222"/>
      <c r="M34" s="222">
        <f>('3 - EXPENSES'!F58)</f>
        <v>2500</v>
      </c>
      <c r="N34" s="230">
        <f t="shared" si="2"/>
        <v>7500</v>
      </c>
    </row>
    <row r="35" spans="1:14" x14ac:dyDescent="0.2">
      <c r="A35" s="62" t="str">
        <f>('3 - EXPENSES'!C59)</f>
        <v>Activity Taxes</v>
      </c>
      <c r="B35" s="222"/>
      <c r="C35" s="222"/>
      <c r="D35" s="222"/>
      <c r="E35" s="222">
        <f>('3 - EXPENSES'!F59)</f>
        <v>1250</v>
      </c>
      <c r="F35" s="222"/>
      <c r="G35" s="222"/>
      <c r="H35" s="222"/>
      <c r="I35" s="222">
        <f>('3 - EXPENSES'!F59)</f>
        <v>1250</v>
      </c>
      <c r="J35" s="222"/>
      <c r="K35" s="222"/>
      <c r="L35" s="222"/>
      <c r="M35" s="222">
        <f>('3 - EXPENSES'!F59)</f>
        <v>1250</v>
      </c>
      <c r="N35" s="230">
        <f t="shared" si="2"/>
        <v>3750</v>
      </c>
    </row>
    <row r="36" spans="1:14" x14ac:dyDescent="0.2">
      <c r="A36" s="63" t="s">
        <v>164</v>
      </c>
      <c r="B36" s="222"/>
      <c r="C36" s="222"/>
      <c r="D36" s="222"/>
      <c r="E36" s="222"/>
      <c r="F36" s="222"/>
      <c r="G36" s="222"/>
      <c r="H36" s="222"/>
      <c r="I36" s="222"/>
      <c r="J36" s="222"/>
      <c r="K36" s="222"/>
      <c r="L36" s="222"/>
      <c r="M36" s="222"/>
      <c r="N36" s="230"/>
    </row>
    <row r="37" spans="1:14" x14ac:dyDescent="0.2">
      <c r="A37" s="63" t="str">
        <f>('3 - EXPENSES'!C64)</f>
        <v xml:space="preserve">Loans </v>
      </c>
      <c r="B37" s="222">
        <f>('3 - EXPENSES'!F64)</f>
        <v>25549.561847196281</v>
      </c>
      <c r="C37" s="222">
        <f t="shared" ref="C37:M37" si="4">($B37)</f>
        <v>25549.561847196281</v>
      </c>
      <c r="D37" s="222">
        <f t="shared" si="4"/>
        <v>25549.561847196281</v>
      </c>
      <c r="E37" s="222">
        <f t="shared" si="4"/>
        <v>25549.561847196281</v>
      </c>
      <c r="F37" s="222">
        <f t="shared" si="4"/>
        <v>25549.561847196281</v>
      </c>
      <c r="G37" s="222">
        <f t="shared" si="4"/>
        <v>25549.561847196281</v>
      </c>
      <c r="H37" s="222">
        <f t="shared" si="4"/>
        <v>25549.561847196281</v>
      </c>
      <c r="I37" s="222">
        <f t="shared" si="4"/>
        <v>25549.561847196281</v>
      </c>
      <c r="J37" s="222">
        <f t="shared" si="4"/>
        <v>25549.561847196281</v>
      </c>
      <c r="K37" s="222">
        <f t="shared" si="4"/>
        <v>25549.561847196281</v>
      </c>
      <c r="L37" s="222">
        <f t="shared" si="4"/>
        <v>25549.561847196281</v>
      </c>
      <c r="M37" s="222">
        <f t="shared" si="4"/>
        <v>25549.561847196281</v>
      </c>
      <c r="N37" s="230">
        <f t="shared" si="2"/>
        <v>306594.74216635537</v>
      </c>
    </row>
    <row r="38" spans="1:14" x14ac:dyDescent="0.2">
      <c r="A38" s="62" t="s">
        <v>8</v>
      </c>
      <c r="B38" s="231" t="s">
        <v>8</v>
      </c>
      <c r="C38" s="231" t="s">
        <v>8</v>
      </c>
      <c r="D38" s="231" t="s">
        <v>8</v>
      </c>
      <c r="E38" s="231" t="s">
        <v>8</v>
      </c>
      <c r="F38" s="231" t="s">
        <v>8</v>
      </c>
      <c r="G38" s="231" t="s">
        <v>8</v>
      </c>
      <c r="H38" s="231" t="s">
        <v>8</v>
      </c>
      <c r="I38" s="231" t="s">
        <v>8</v>
      </c>
      <c r="J38" s="231" t="s">
        <v>8</v>
      </c>
      <c r="K38" s="231" t="s">
        <v>8</v>
      </c>
      <c r="L38" s="231" t="s">
        <v>8</v>
      </c>
      <c r="M38" s="231" t="s">
        <v>8</v>
      </c>
      <c r="N38" s="230" t="s">
        <v>8</v>
      </c>
    </row>
    <row r="39" spans="1:14" x14ac:dyDescent="0.2">
      <c r="A39" s="71" t="s">
        <v>55</v>
      </c>
      <c r="B39" s="221">
        <f t="shared" ref="B39:M39" si="5">SUM(B18:B38)</f>
        <v>64324.256295196275</v>
      </c>
      <c r="C39" s="221">
        <f t="shared" si="5"/>
        <v>60824.661631196279</v>
      </c>
      <c r="D39" s="221">
        <f t="shared" si="5"/>
        <v>62507.267431196276</v>
      </c>
      <c r="E39" s="221">
        <f t="shared" si="5"/>
        <v>67038.086631196289</v>
      </c>
      <c r="F39" s="221">
        <f t="shared" si="5"/>
        <v>65434.338175196281</v>
      </c>
      <c r="G39" s="221">
        <f t="shared" si="5"/>
        <v>68150.892863196277</v>
      </c>
      <c r="H39" s="221">
        <f t="shared" si="5"/>
        <v>65727.769567196287</v>
      </c>
      <c r="I39" s="221">
        <f t="shared" si="5"/>
        <v>62647.848271196279</v>
      </c>
      <c r="J39" s="221">
        <f t="shared" si="5"/>
        <v>68580.435487196271</v>
      </c>
      <c r="K39" s="221">
        <f t="shared" si="5"/>
        <v>67506.604071196285</v>
      </c>
      <c r="L39" s="221">
        <f t="shared" si="5"/>
        <v>63880.154231196284</v>
      </c>
      <c r="M39" s="221">
        <f t="shared" si="5"/>
        <v>65466.844495196281</v>
      </c>
      <c r="N39" s="232">
        <f>SUM(B39:M39)</f>
        <v>782089.15915035526</v>
      </c>
    </row>
    <row r="40" spans="1:14" ht="19.5" customHeight="1" x14ac:dyDescent="0.2">
      <c r="A40" s="61" t="s">
        <v>124</v>
      </c>
      <c r="B40" s="228"/>
      <c r="C40" s="228"/>
      <c r="D40" s="228"/>
      <c r="E40" s="228"/>
      <c r="F40" s="228"/>
      <c r="G40" s="228"/>
      <c r="H40" s="228"/>
      <c r="I40" s="228"/>
      <c r="J40" s="228"/>
      <c r="K40" s="228"/>
      <c r="L40" s="228"/>
      <c r="M40" s="228"/>
      <c r="N40" s="233"/>
    </row>
    <row r="41" spans="1:14" x14ac:dyDescent="0.2">
      <c r="A41" s="64" t="s">
        <v>161</v>
      </c>
      <c r="B41" s="234">
        <f t="shared" ref="B41:N41" si="6">B16-B39</f>
        <v>28923.243704803725</v>
      </c>
      <c r="C41" s="234">
        <f t="shared" si="6"/>
        <v>17877.838368803721</v>
      </c>
      <c r="D41" s="234">
        <f t="shared" si="6"/>
        <v>16765.232568803724</v>
      </c>
      <c r="E41" s="234">
        <f t="shared" si="6"/>
        <v>15754.413368803711</v>
      </c>
      <c r="F41" s="234">
        <f t="shared" si="6"/>
        <v>18190.661824803719</v>
      </c>
      <c r="G41" s="234">
        <f t="shared" si="6"/>
        <v>16379.107136803723</v>
      </c>
      <c r="H41" s="234">
        <f t="shared" si="6"/>
        <v>19832.230432803713</v>
      </c>
      <c r="I41" s="234">
        <f t="shared" si="6"/>
        <v>-62647.848271196279</v>
      </c>
      <c r="J41" s="234">
        <f t="shared" si="6"/>
        <v>45564.564512803729</v>
      </c>
      <c r="K41" s="234">
        <f t="shared" si="6"/>
        <v>16675.895928803715</v>
      </c>
      <c r="L41" s="234">
        <f t="shared" si="6"/>
        <v>17399.845768803716</v>
      </c>
      <c r="M41" s="234">
        <f t="shared" si="6"/>
        <v>21688.155504803719</v>
      </c>
      <c r="N41" s="235">
        <f t="shared" si="6"/>
        <v>172403.34084964474</v>
      </c>
    </row>
    <row r="42" spans="1:14" x14ac:dyDescent="0.2">
      <c r="A42" s="64" t="s">
        <v>162</v>
      </c>
      <c r="B42" s="65" t="s">
        <v>8</v>
      </c>
      <c r="C42" s="65"/>
      <c r="D42" s="65"/>
      <c r="E42" s="65"/>
      <c r="F42" s="65"/>
      <c r="G42" s="65"/>
      <c r="H42" s="65"/>
      <c r="I42" s="65"/>
      <c r="J42" s="65"/>
      <c r="K42" s="192" t="s">
        <v>163</v>
      </c>
      <c r="L42" s="191">
        <v>0.25</v>
      </c>
      <c r="M42" s="196">
        <f>(N41*L42)</f>
        <v>43100.835212411184</v>
      </c>
      <c r="N42" s="220">
        <f>(N41-M42)</f>
        <v>129302.50563723355</v>
      </c>
    </row>
    <row r="43" spans="1:14" x14ac:dyDescent="0.2">
      <c r="A43" s="64" t="s">
        <v>8</v>
      </c>
      <c r="B43" s="65" t="s">
        <v>8</v>
      </c>
      <c r="C43" s="65"/>
      <c r="D43" s="65"/>
      <c r="E43" s="65"/>
      <c r="F43" s="65"/>
      <c r="G43" s="65"/>
      <c r="H43" s="65"/>
      <c r="I43" s="65"/>
      <c r="J43" s="194" t="s">
        <v>159</v>
      </c>
      <c r="K43" s="195">
        <f>('3 - EXPENSES'!E61)</f>
        <v>6667209</v>
      </c>
      <c r="L43" s="65"/>
      <c r="M43" s="191" t="s">
        <v>160</v>
      </c>
      <c r="N43" s="193">
        <f>(N42/K43)</f>
        <v>1.9393798160104708E-2</v>
      </c>
    </row>
    <row r="44" spans="1:14" ht="6.75" customHeight="1" x14ac:dyDescent="0.2">
      <c r="A44" s="66"/>
      <c r="B44" s="66"/>
      <c r="C44" s="66"/>
      <c r="D44" s="66"/>
      <c r="E44" s="66"/>
      <c r="F44" s="66"/>
      <c r="G44" s="66"/>
    </row>
    <row r="45" spans="1:14" s="68" customFormat="1" x14ac:dyDescent="0.2">
      <c r="A45" s="67"/>
      <c r="B45" s="66"/>
      <c r="C45" s="66"/>
      <c r="D45" s="66"/>
      <c r="E45" s="66"/>
      <c r="F45" s="66"/>
      <c r="G45" s="66"/>
    </row>
    <row r="46" spans="1:14" s="68" customFormat="1" x14ac:dyDescent="0.2">
      <c r="A46" s="67"/>
      <c r="B46" s="66"/>
      <c r="C46" s="66"/>
      <c r="D46" s="66"/>
      <c r="E46" s="66"/>
      <c r="F46" s="66"/>
      <c r="G46" s="66"/>
    </row>
    <row r="47" spans="1:14" s="66" customFormat="1" x14ac:dyDescent="0.2">
      <c r="B47" s="69"/>
      <c r="C47" s="69"/>
      <c r="D47" s="69"/>
      <c r="E47" s="69"/>
      <c r="F47" s="69"/>
      <c r="G47" s="69"/>
    </row>
    <row r="48" spans="1:14" s="66" customFormat="1" x14ac:dyDescent="0.2">
      <c r="B48" s="70"/>
      <c r="C48" s="70"/>
      <c r="D48" s="70"/>
      <c r="E48" s="70"/>
      <c r="F48" s="70"/>
      <c r="G48" s="70"/>
    </row>
  </sheetData>
  <pageMargins left="0.7" right="0.7" top="0.75" bottom="0.75" header="0.3" footer="0.3"/>
  <pageSetup paperSize="9" scale="90" orientation="landscape" r:id="rId1"/>
  <drawing r:id="rId2"/>
  <extLst>
    <ext xmlns:x14="http://schemas.microsoft.com/office/spreadsheetml/2009/9/main" uri="{CCE6A557-97BC-4b89-ADB6-D9C93CAAB3DF}">
      <x14:dataValidations xmlns:xm="http://schemas.microsoft.com/office/excel/2006/main" count="1">
        <x14:dataValidation allowBlank="1" showInputMessage="1" showErrorMessage="1">
          <xm:sqref>B65541:B65576 IX65541:IX65576 ST65541:ST65576 ACP65541:ACP65576 AML65541:AML65576 AWH65541:AWH65576 BGD65541:BGD65576 BPZ65541:BPZ65576 BZV65541:BZV65576 CJR65541:CJR65576 CTN65541:CTN65576 DDJ65541:DDJ65576 DNF65541:DNF65576 DXB65541:DXB65576 EGX65541:EGX65576 EQT65541:EQT65576 FAP65541:FAP65576 FKL65541:FKL65576 FUH65541:FUH65576 GED65541:GED65576 GNZ65541:GNZ65576 GXV65541:GXV65576 HHR65541:HHR65576 HRN65541:HRN65576 IBJ65541:IBJ65576 ILF65541:ILF65576 IVB65541:IVB65576 JEX65541:JEX65576 JOT65541:JOT65576 JYP65541:JYP65576 KIL65541:KIL65576 KSH65541:KSH65576 LCD65541:LCD65576 LLZ65541:LLZ65576 LVV65541:LVV65576 MFR65541:MFR65576 MPN65541:MPN65576 MZJ65541:MZJ65576 NJF65541:NJF65576 NTB65541:NTB65576 OCX65541:OCX65576 OMT65541:OMT65576 OWP65541:OWP65576 PGL65541:PGL65576 PQH65541:PQH65576 QAD65541:QAD65576 QJZ65541:QJZ65576 QTV65541:QTV65576 RDR65541:RDR65576 RNN65541:RNN65576 RXJ65541:RXJ65576 SHF65541:SHF65576 SRB65541:SRB65576 TAX65541:TAX65576 TKT65541:TKT65576 TUP65541:TUP65576 UEL65541:UEL65576 UOH65541:UOH65576 UYD65541:UYD65576 VHZ65541:VHZ65576 VRV65541:VRV65576 WBR65541:WBR65576 WLN65541:WLN65576 WVJ65541:WVJ65576 B131077:B131112 IX131077:IX131112 ST131077:ST131112 ACP131077:ACP131112 AML131077:AML131112 AWH131077:AWH131112 BGD131077:BGD131112 BPZ131077:BPZ131112 BZV131077:BZV131112 CJR131077:CJR131112 CTN131077:CTN131112 DDJ131077:DDJ131112 DNF131077:DNF131112 DXB131077:DXB131112 EGX131077:EGX131112 EQT131077:EQT131112 FAP131077:FAP131112 FKL131077:FKL131112 FUH131077:FUH131112 GED131077:GED131112 GNZ131077:GNZ131112 GXV131077:GXV131112 HHR131077:HHR131112 HRN131077:HRN131112 IBJ131077:IBJ131112 ILF131077:ILF131112 IVB131077:IVB131112 JEX131077:JEX131112 JOT131077:JOT131112 JYP131077:JYP131112 KIL131077:KIL131112 KSH131077:KSH131112 LCD131077:LCD131112 LLZ131077:LLZ131112 LVV131077:LVV131112 MFR131077:MFR131112 MPN131077:MPN131112 MZJ131077:MZJ131112 NJF131077:NJF131112 NTB131077:NTB131112 OCX131077:OCX131112 OMT131077:OMT131112 OWP131077:OWP131112 PGL131077:PGL131112 PQH131077:PQH131112 QAD131077:QAD131112 QJZ131077:QJZ131112 QTV131077:QTV131112 RDR131077:RDR131112 RNN131077:RNN131112 RXJ131077:RXJ131112 SHF131077:SHF131112 SRB131077:SRB131112 TAX131077:TAX131112 TKT131077:TKT131112 TUP131077:TUP131112 UEL131077:UEL131112 UOH131077:UOH131112 UYD131077:UYD131112 VHZ131077:VHZ131112 VRV131077:VRV131112 WBR131077:WBR131112 WLN131077:WLN131112 WVJ131077:WVJ131112 B196613:B196648 IX196613:IX196648 ST196613:ST196648 ACP196613:ACP196648 AML196613:AML196648 AWH196613:AWH196648 BGD196613:BGD196648 BPZ196613:BPZ196648 BZV196613:BZV196648 CJR196613:CJR196648 CTN196613:CTN196648 DDJ196613:DDJ196648 DNF196613:DNF196648 DXB196613:DXB196648 EGX196613:EGX196648 EQT196613:EQT196648 FAP196613:FAP196648 FKL196613:FKL196648 FUH196613:FUH196648 GED196613:GED196648 GNZ196613:GNZ196648 GXV196613:GXV196648 HHR196613:HHR196648 HRN196613:HRN196648 IBJ196613:IBJ196648 ILF196613:ILF196648 IVB196613:IVB196648 JEX196613:JEX196648 JOT196613:JOT196648 JYP196613:JYP196648 KIL196613:KIL196648 KSH196613:KSH196648 LCD196613:LCD196648 LLZ196613:LLZ196648 LVV196613:LVV196648 MFR196613:MFR196648 MPN196613:MPN196648 MZJ196613:MZJ196648 NJF196613:NJF196648 NTB196613:NTB196648 OCX196613:OCX196648 OMT196613:OMT196648 OWP196613:OWP196648 PGL196613:PGL196648 PQH196613:PQH196648 QAD196613:QAD196648 QJZ196613:QJZ196648 QTV196613:QTV196648 RDR196613:RDR196648 RNN196613:RNN196648 RXJ196613:RXJ196648 SHF196613:SHF196648 SRB196613:SRB196648 TAX196613:TAX196648 TKT196613:TKT196648 TUP196613:TUP196648 UEL196613:UEL196648 UOH196613:UOH196648 UYD196613:UYD196648 VHZ196613:VHZ196648 VRV196613:VRV196648 WBR196613:WBR196648 WLN196613:WLN196648 WVJ196613:WVJ196648 B262149:B262184 IX262149:IX262184 ST262149:ST262184 ACP262149:ACP262184 AML262149:AML262184 AWH262149:AWH262184 BGD262149:BGD262184 BPZ262149:BPZ262184 BZV262149:BZV262184 CJR262149:CJR262184 CTN262149:CTN262184 DDJ262149:DDJ262184 DNF262149:DNF262184 DXB262149:DXB262184 EGX262149:EGX262184 EQT262149:EQT262184 FAP262149:FAP262184 FKL262149:FKL262184 FUH262149:FUH262184 GED262149:GED262184 GNZ262149:GNZ262184 GXV262149:GXV262184 HHR262149:HHR262184 HRN262149:HRN262184 IBJ262149:IBJ262184 ILF262149:ILF262184 IVB262149:IVB262184 JEX262149:JEX262184 JOT262149:JOT262184 JYP262149:JYP262184 KIL262149:KIL262184 KSH262149:KSH262184 LCD262149:LCD262184 LLZ262149:LLZ262184 LVV262149:LVV262184 MFR262149:MFR262184 MPN262149:MPN262184 MZJ262149:MZJ262184 NJF262149:NJF262184 NTB262149:NTB262184 OCX262149:OCX262184 OMT262149:OMT262184 OWP262149:OWP262184 PGL262149:PGL262184 PQH262149:PQH262184 QAD262149:QAD262184 QJZ262149:QJZ262184 QTV262149:QTV262184 RDR262149:RDR262184 RNN262149:RNN262184 RXJ262149:RXJ262184 SHF262149:SHF262184 SRB262149:SRB262184 TAX262149:TAX262184 TKT262149:TKT262184 TUP262149:TUP262184 UEL262149:UEL262184 UOH262149:UOH262184 UYD262149:UYD262184 VHZ262149:VHZ262184 VRV262149:VRV262184 WBR262149:WBR262184 WLN262149:WLN262184 WVJ262149:WVJ262184 B327685:B327720 IX327685:IX327720 ST327685:ST327720 ACP327685:ACP327720 AML327685:AML327720 AWH327685:AWH327720 BGD327685:BGD327720 BPZ327685:BPZ327720 BZV327685:BZV327720 CJR327685:CJR327720 CTN327685:CTN327720 DDJ327685:DDJ327720 DNF327685:DNF327720 DXB327685:DXB327720 EGX327685:EGX327720 EQT327685:EQT327720 FAP327685:FAP327720 FKL327685:FKL327720 FUH327685:FUH327720 GED327685:GED327720 GNZ327685:GNZ327720 GXV327685:GXV327720 HHR327685:HHR327720 HRN327685:HRN327720 IBJ327685:IBJ327720 ILF327685:ILF327720 IVB327685:IVB327720 JEX327685:JEX327720 JOT327685:JOT327720 JYP327685:JYP327720 KIL327685:KIL327720 KSH327685:KSH327720 LCD327685:LCD327720 LLZ327685:LLZ327720 LVV327685:LVV327720 MFR327685:MFR327720 MPN327685:MPN327720 MZJ327685:MZJ327720 NJF327685:NJF327720 NTB327685:NTB327720 OCX327685:OCX327720 OMT327685:OMT327720 OWP327685:OWP327720 PGL327685:PGL327720 PQH327685:PQH327720 QAD327685:QAD327720 QJZ327685:QJZ327720 QTV327685:QTV327720 RDR327685:RDR327720 RNN327685:RNN327720 RXJ327685:RXJ327720 SHF327685:SHF327720 SRB327685:SRB327720 TAX327685:TAX327720 TKT327685:TKT327720 TUP327685:TUP327720 UEL327685:UEL327720 UOH327685:UOH327720 UYD327685:UYD327720 VHZ327685:VHZ327720 VRV327685:VRV327720 WBR327685:WBR327720 WLN327685:WLN327720 WVJ327685:WVJ327720 B393221:B393256 IX393221:IX393256 ST393221:ST393256 ACP393221:ACP393256 AML393221:AML393256 AWH393221:AWH393256 BGD393221:BGD393256 BPZ393221:BPZ393256 BZV393221:BZV393256 CJR393221:CJR393256 CTN393221:CTN393256 DDJ393221:DDJ393256 DNF393221:DNF393256 DXB393221:DXB393256 EGX393221:EGX393256 EQT393221:EQT393256 FAP393221:FAP393256 FKL393221:FKL393256 FUH393221:FUH393256 GED393221:GED393256 GNZ393221:GNZ393256 GXV393221:GXV393256 HHR393221:HHR393256 HRN393221:HRN393256 IBJ393221:IBJ393256 ILF393221:ILF393256 IVB393221:IVB393256 JEX393221:JEX393256 JOT393221:JOT393256 JYP393221:JYP393256 KIL393221:KIL393256 KSH393221:KSH393256 LCD393221:LCD393256 LLZ393221:LLZ393256 LVV393221:LVV393256 MFR393221:MFR393256 MPN393221:MPN393256 MZJ393221:MZJ393256 NJF393221:NJF393256 NTB393221:NTB393256 OCX393221:OCX393256 OMT393221:OMT393256 OWP393221:OWP393256 PGL393221:PGL393256 PQH393221:PQH393256 QAD393221:QAD393256 QJZ393221:QJZ393256 QTV393221:QTV393256 RDR393221:RDR393256 RNN393221:RNN393256 RXJ393221:RXJ393256 SHF393221:SHF393256 SRB393221:SRB393256 TAX393221:TAX393256 TKT393221:TKT393256 TUP393221:TUP393256 UEL393221:UEL393256 UOH393221:UOH393256 UYD393221:UYD393256 VHZ393221:VHZ393256 VRV393221:VRV393256 WBR393221:WBR393256 WLN393221:WLN393256 WVJ393221:WVJ393256 B458757:B458792 IX458757:IX458792 ST458757:ST458792 ACP458757:ACP458792 AML458757:AML458792 AWH458757:AWH458792 BGD458757:BGD458792 BPZ458757:BPZ458792 BZV458757:BZV458792 CJR458757:CJR458792 CTN458757:CTN458792 DDJ458757:DDJ458792 DNF458757:DNF458792 DXB458757:DXB458792 EGX458757:EGX458792 EQT458757:EQT458792 FAP458757:FAP458792 FKL458757:FKL458792 FUH458757:FUH458792 GED458757:GED458792 GNZ458757:GNZ458792 GXV458757:GXV458792 HHR458757:HHR458792 HRN458757:HRN458792 IBJ458757:IBJ458792 ILF458757:ILF458792 IVB458757:IVB458792 JEX458757:JEX458792 JOT458757:JOT458792 JYP458757:JYP458792 KIL458757:KIL458792 KSH458757:KSH458792 LCD458757:LCD458792 LLZ458757:LLZ458792 LVV458757:LVV458792 MFR458757:MFR458792 MPN458757:MPN458792 MZJ458757:MZJ458792 NJF458757:NJF458792 NTB458757:NTB458792 OCX458757:OCX458792 OMT458757:OMT458792 OWP458757:OWP458792 PGL458757:PGL458792 PQH458757:PQH458792 QAD458757:QAD458792 QJZ458757:QJZ458792 QTV458757:QTV458792 RDR458757:RDR458792 RNN458757:RNN458792 RXJ458757:RXJ458792 SHF458757:SHF458792 SRB458757:SRB458792 TAX458757:TAX458792 TKT458757:TKT458792 TUP458757:TUP458792 UEL458757:UEL458792 UOH458757:UOH458792 UYD458757:UYD458792 VHZ458757:VHZ458792 VRV458757:VRV458792 WBR458757:WBR458792 WLN458757:WLN458792 WVJ458757:WVJ458792 B524293:B524328 IX524293:IX524328 ST524293:ST524328 ACP524293:ACP524328 AML524293:AML524328 AWH524293:AWH524328 BGD524293:BGD524328 BPZ524293:BPZ524328 BZV524293:BZV524328 CJR524293:CJR524328 CTN524293:CTN524328 DDJ524293:DDJ524328 DNF524293:DNF524328 DXB524293:DXB524328 EGX524293:EGX524328 EQT524293:EQT524328 FAP524293:FAP524328 FKL524293:FKL524328 FUH524293:FUH524328 GED524293:GED524328 GNZ524293:GNZ524328 GXV524293:GXV524328 HHR524293:HHR524328 HRN524293:HRN524328 IBJ524293:IBJ524328 ILF524293:ILF524328 IVB524293:IVB524328 JEX524293:JEX524328 JOT524293:JOT524328 JYP524293:JYP524328 KIL524293:KIL524328 KSH524293:KSH524328 LCD524293:LCD524328 LLZ524293:LLZ524328 LVV524293:LVV524328 MFR524293:MFR524328 MPN524293:MPN524328 MZJ524293:MZJ524328 NJF524293:NJF524328 NTB524293:NTB524328 OCX524293:OCX524328 OMT524293:OMT524328 OWP524293:OWP524328 PGL524293:PGL524328 PQH524293:PQH524328 QAD524293:QAD524328 QJZ524293:QJZ524328 QTV524293:QTV524328 RDR524293:RDR524328 RNN524293:RNN524328 RXJ524293:RXJ524328 SHF524293:SHF524328 SRB524293:SRB524328 TAX524293:TAX524328 TKT524293:TKT524328 TUP524293:TUP524328 UEL524293:UEL524328 UOH524293:UOH524328 UYD524293:UYD524328 VHZ524293:VHZ524328 VRV524293:VRV524328 WBR524293:WBR524328 WLN524293:WLN524328 WVJ524293:WVJ524328 B589829:B589864 IX589829:IX589864 ST589829:ST589864 ACP589829:ACP589864 AML589829:AML589864 AWH589829:AWH589864 BGD589829:BGD589864 BPZ589829:BPZ589864 BZV589829:BZV589864 CJR589829:CJR589864 CTN589829:CTN589864 DDJ589829:DDJ589864 DNF589829:DNF589864 DXB589829:DXB589864 EGX589829:EGX589864 EQT589829:EQT589864 FAP589829:FAP589864 FKL589829:FKL589864 FUH589829:FUH589864 GED589829:GED589864 GNZ589829:GNZ589864 GXV589829:GXV589864 HHR589829:HHR589864 HRN589829:HRN589864 IBJ589829:IBJ589864 ILF589829:ILF589864 IVB589829:IVB589864 JEX589829:JEX589864 JOT589829:JOT589864 JYP589829:JYP589864 KIL589829:KIL589864 KSH589829:KSH589864 LCD589829:LCD589864 LLZ589829:LLZ589864 LVV589829:LVV589864 MFR589829:MFR589864 MPN589829:MPN589864 MZJ589829:MZJ589864 NJF589829:NJF589864 NTB589829:NTB589864 OCX589829:OCX589864 OMT589829:OMT589864 OWP589829:OWP589864 PGL589829:PGL589864 PQH589829:PQH589864 QAD589829:QAD589864 QJZ589829:QJZ589864 QTV589829:QTV589864 RDR589829:RDR589864 RNN589829:RNN589864 RXJ589829:RXJ589864 SHF589829:SHF589864 SRB589829:SRB589864 TAX589829:TAX589864 TKT589829:TKT589864 TUP589829:TUP589864 UEL589829:UEL589864 UOH589829:UOH589864 UYD589829:UYD589864 VHZ589829:VHZ589864 VRV589829:VRV589864 WBR589829:WBR589864 WLN589829:WLN589864 WVJ589829:WVJ589864 B655365:B655400 IX655365:IX655400 ST655365:ST655400 ACP655365:ACP655400 AML655365:AML655400 AWH655365:AWH655400 BGD655365:BGD655400 BPZ655365:BPZ655400 BZV655365:BZV655400 CJR655365:CJR655400 CTN655365:CTN655400 DDJ655365:DDJ655400 DNF655365:DNF655400 DXB655365:DXB655400 EGX655365:EGX655400 EQT655365:EQT655400 FAP655365:FAP655400 FKL655365:FKL655400 FUH655365:FUH655400 GED655365:GED655400 GNZ655365:GNZ655400 GXV655365:GXV655400 HHR655365:HHR655400 HRN655365:HRN655400 IBJ655365:IBJ655400 ILF655365:ILF655400 IVB655365:IVB655400 JEX655365:JEX655400 JOT655365:JOT655400 JYP655365:JYP655400 KIL655365:KIL655400 KSH655365:KSH655400 LCD655365:LCD655400 LLZ655365:LLZ655400 LVV655365:LVV655400 MFR655365:MFR655400 MPN655365:MPN655400 MZJ655365:MZJ655400 NJF655365:NJF655400 NTB655365:NTB655400 OCX655365:OCX655400 OMT655365:OMT655400 OWP655365:OWP655400 PGL655365:PGL655400 PQH655365:PQH655400 QAD655365:QAD655400 QJZ655365:QJZ655400 QTV655365:QTV655400 RDR655365:RDR655400 RNN655365:RNN655400 RXJ655365:RXJ655400 SHF655365:SHF655400 SRB655365:SRB655400 TAX655365:TAX655400 TKT655365:TKT655400 TUP655365:TUP655400 UEL655365:UEL655400 UOH655365:UOH655400 UYD655365:UYD655400 VHZ655365:VHZ655400 VRV655365:VRV655400 WBR655365:WBR655400 WLN655365:WLN655400 WVJ655365:WVJ655400 B720901:B720936 IX720901:IX720936 ST720901:ST720936 ACP720901:ACP720936 AML720901:AML720936 AWH720901:AWH720936 BGD720901:BGD720936 BPZ720901:BPZ720936 BZV720901:BZV720936 CJR720901:CJR720936 CTN720901:CTN720936 DDJ720901:DDJ720936 DNF720901:DNF720936 DXB720901:DXB720936 EGX720901:EGX720936 EQT720901:EQT720936 FAP720901:FAP720936 FKL720901:FKL720936 FUH720901:FUH720936 GED720901:GED720936 GNZ720901:GNZ720936 GXV720901:GXV720936 HHR720901:HHR720936 HRN720901:HRN720936 IBJ720901:IBJ720936 ILF720901:ILF720936 IVB720901:IVB720936 JEX720901:JEX720936 JOT720901:JOT720936 JYP720901:JYP720936 KIL720901:KIL720936 KSH720901:KSH720936 LCD720901:LCD720936 LLZ720901:LLZ720936 LVV720901:LVV720936 MFR720901:MFR720936 MPN720901:MPN720936 MZJ720901:MZJ720936 NJF720901:NJF720936 NTB720901:NTB720936 OCX720901:OCX720936 OMT720901:OMT720936 OWP720901:OWP720936 PGL720901:PGL720936 PQH720901:PQH720936 QAD720901:QAD720936 QJZ720901:QJZ720936 QTV720901:QTV720936 RDR720901:RDR720936 RNN720901:RNN720936 RXJ720901:RXJ720936 SHF720901:SHF720936 SRB720901:SRB720936 TAX720901:TAX720936 TKT720901:TKT720936 TUP720901:TUP720936 UEL720901:UEL720936 UOH720901:UOH720936 UYD720901:UYD720936 VHZ720901:VHZ720936 VRV720901:VRV720936 WBR720901:WBR720936 WLN720901:WLN720936 WVJ720901:WVJ720936 B786437:B786472 IX786437:IX786472 ST786437:ST786472 ACP786437:ACP786472 AML786437:AML786472 AWH786437:AWH786472 BGD786437:BGD786472 BPZ786437:BPZ786472 BZV786437:BZV786472 CJR786437:CJR786472 CTN786437:CTN786472 DDJ786437:DDJ786472 DNF786437:DNF786472 DXB786437:DXB786472 EGX786437:EGX786472 EQT786437:EQT786472 FAP786437:FAP786472 FKL786437:FKL786472 FUH786437:FUH786472 GED786437:GED786472 GNZ786437:GNZ786472 GXV786437:GXV786472 HHR786437:HHR786472 HRN786437:HRN786472 IBJ786437:IBJ786472 ILF786437:ILF786472 IVB786437:IVB786472 JEX786437:JEX786472 JOT786437:JOT786472 JYP786437:JYP786472 KIL786437:KIL786472 KSH786437:KSH786472 LCD786437:LCD786472 LLZ786437:LLZ786472 LVV786437:LVV786472 MFR786437:MFR786472 MPN786437:MPN786472 MZJ786437:MZJ786472 NJF786437:NJF786472 NTB786437:NTB786472 OCX786437:OCX786472 OMT786437:OMT786472 OWP786437:OWP786472 PGL786437:PGL786472 PQH786437:PQH786472 QAD786437:QAD786472 QJZ786437:QJZ786472 QTV786437:QTV786472 RDR786437:RDR786472 RNN786437:RNN786472 RXJ786437:RXJ786472 SHF786437:SHF786472 SRB786437:SRB786472 TAX786437:TAX786472 TKT786437:TKT786472 TUP786437:TUP786472 UEL786437:UEL786472 UOH786437:UOH786472 UYD786437:UYD786472 VHZ786437:VHZ786472 VRV786437:VRV786472 WBR786437:WBR786472 WLN786437:WLN786472 WVJ786437:WVJ786472 B851973:B852008 IX851973:IX852008 ST851973:ST852008 ACP851973:ACP852008 AML851973:AML852008 AWH851973:AWH852008 BGD851973:BGD852008 BPZ851973:BPZ852008 BZV851973:BZV852008 CJR851973:CJR852008 CTN851973:CTN852008 DDJ851973:DDJ852008 DNF851973:DNF852008 DXB851973:DXB852008 EGX851973:EGX852008 EQT851973:EQT852008 FAP851973:FAP852008 FKL851973:FKL852008 FUH851973:FUH852008 GED851973:GED852008 GNZ851973:GNZ852008 GXV851973:GXV852008 HHR851973:HHR852008 HRN851973:HRN852008 IBJ851973:IBJ852008 ILF851973:ILF852008 IVB851973:IVB852008 JEX851973:JEX852008 JOT851973:JOT852008 JYP851973:JYP852008 KIL851973:KIL852008 KSH851973:KSH852008 LCD851973:LCD852008 LLZ851973:LLZ852008 LVV851973:LVV852008 MFR851973:MFR852008 MPN851973:MPN852008 MZJ851973:MZJ852008 NJF851973:NJF852008 NTB851973:NTB852008 OCX851973:OCX852008 OMT851973:OMT852008 OWP851973:OWP852008 PGL851973:PGL852008 PQH851973:PQH852008 QAD851973:QAD852008 QJZ851973:QJZ852008 QTV851973:QTV852008 RDR851973:RDR852008 RNN851973:RNN852008 RXJ851973:RXJ852008 SHF851973:SHF852008 SRB851973:SRB852008 TAX851973:TAX852008 TKT851973:TKT852008 TUP851973:TUP852008 UEL851973:UEL852008 UOH851973:UOH852008 UYD851973:UYD852008 VHZ851973:VHZ852008 VRV851973:VRV852008 WBR851973:WBR852008 WLN851973:WLN852008 WVJ851973:WVJ852008 B917509:B917544 IX917509:IX917544 ST917509:ST917544 ACP917509:ACP917544 AML917509:AML917544 AWH917509:AWH917544 BGD917509:BGD917544 BPZ917509:BPZ917544 BZV917509:BZV917544 CJR917509:CJR917544 CTN917509:CTN917544 DDJ917509:DDJ917544 DNF917509:DNF917544 DXB917509:DXB917544 EGX917509:EGX917544 EQT917509:EQT917544 FAP917509:FAP917544 FKL917509:FKL917544 FUH917509:FUH917544 GED917509:GED917544 GNZ917509:GNZ917544 GXV917509:GXV917544 HHR917509:HHR917544 HRN917509:HRN917544 IBJ917509:IBJ917544 ILF917509:ILF917544 IVB917509:IVB917544 JEX917509:JEX917544 JOT917509:JOT917544 JYP917509:JYP917544 KIL917509:KIL917544 KSH917509:KSH917544 LCD917509:LCD917544 LLZ917509:LLZ917544 LVV917509:LVV917544 MFR917509:MFR917544 MPN917509:MPN917544 MZJ917509:MZJ917544 NJF917509:NJF917544 NTB917509:NTB917544 OCX917509:OCX917544 OMT917509:OMT917544 OWP917509:OWP917544 PGL917509:PGL917544 PQH917509:PQH917544 QAD917509:QAD917544 QJZ917509:QJZ917544 QTV917509:QTV917544 RDR917509:RDR917544 RNN917509:RNN917544 RXJ917509:RXJ917544 SHF917509:SHF917544 SRB917509:SRB917544 TAX917509:TAX917544 TKT917509:TKT917544 TUP917509:TUP917544 UEL917509:UEL917544 UOH917509:UOH917544 UYD917509:UYD917544 VHZ917509:VHZ917544 VRV917509:VRV917544 WBR917509:WBR917544 WLN917509:WLN917544 WVJ917509:WVJ917544 B983045:B983080 IX983045:IX983080 ST983045:ST983080 ACP983045:ACP983080 AML983045:AML983080 AWH983045:AWH983080 BGD983045:BGD983080 BPZ983045:BPZ983080 BZV983045:BZV983080 CJR983045:CJR983080 CTN983045:CTN983080 DDJ983045:DDJ983080 DNF983045:DNF983080 DXB983045:DXB983080 EGX983045:EGX983080 EQT983045:EQT983080 FAP983045:FAP983080 FKL983045:FKL983080 FUH983045:FUH983080 GED983045:GED983080 GNZ983045:GNZ983080 GXV983045:GXV983080 HHR983045:HHR983080 HRN983045:HRN983080 IBJ983045:IBJ983080 ILF983045:ILF983080 IVB983045:IVB983080 JEX983045:JEX983080 JOT983045:JOT983080 JYP983045:JYP983080 KIL983045:KIL983080 KSH983045:KSH983080 LCD983045:LCD983080 LLZ983045:LLZ983080 LVV983045:LVV983080 MFR983045:MFR983080 MPN983045:MPN983080 MZJ983045:MZJ983080 NJF983045:NJF983080 NTB983045:NTB983080 OCX983045:OCX983080 OMT983045:OMT983080 OWP983045:OWP983080 PGL983045:PGL983080 PQH983045:PQH983080 QAD983045:QAD983080 QJZ983045:QJZ983080 QTV983045:QTV983080 RDR983045:RDR983080 RNN983045:RNN983080 RXJ983045:RXJ983080 SHF983045:SHF983080 SRB983045:SRB983080 TAX983045:TAX983080 TKT983045:TKT983080 TUP983045:TUP983080 UEL983045:UEL983080 UOH983045:UOH983080 UYD983045:UYD983080 VHZ983045:VHZ983080 VRV983045:VRV983080 WBR983045:WBR983080 WLN983045:WLN983080 WVJ983045:WVJ983080 IY20:JF21 SU20:TB21 ACQ20:ACX21 AMM20:AMT21 AWI20:AWP21 BGE20:BGL21 BQA20:BQH21 BZW20:CAD21 CJS20:CJZ21 CTO20:CTV21 DDK20:DDR21 DNG20:DNN21 DXC20:DXJ21 EGY20:EHF21 EQU20:ERB21 FAQ20:FAX21 FKM20:FKT21 FUI20:FUP21 GEE20:GEL21 GOA20:GOH21 GXW20:GYD21 HHS20:HHZ21 HRO20:HRV21 IBK20:IBR21 ILG20:ILN21 IVC20:IVJ21 JEY20:JFF21 JOU20:JPB21 JYQ20:JYX21 KIM20:KIT21 KSI20:KSP21 LCE20:LCL21 LMA20:LMH21 LVW20:LWD21 MFS20:MFZ21 MPO20:MPV21 MZK20:MZR21 NJG20:NJN21 NTC20:NTJ21 OCY20:ODF21 OMU20:ONB21 OWQ20:OWX21 PGM20:PGT21 PQI20:PQP21 QAE20:QAL21 QKA20:QKH21 QTW20:QUD21 RDS20:RDZ21 RNO20:RNV21 RXK20:RXR21 SHG20:SHN21 SRC20:SRJ21 TAY20:TBF21 TKU20:TLB21 TUQ20:TUX21 UEM20:UET21 UOI20:UOP21 UYE20:UYL21 VIA20:VIH21 VRW20:VSD21 WBS20:WBZ21 WLO20:WLV21 WVK20:WVR21 C65548:J65549 IY65548:JF65549 SU65548:TB65549 ACQ65548:ACX65549 AMM65548:AMT65549 AWI65548:AWP65549 BGE65548:BGL65549 BQA65548:BQH65549 BZW65548:CAD65549 CJS65548:CJZ65549 CTO65548:CTV65549 DDK65548:DDR65549 DNG65548:DNN65549 DXC65548:DXJ65549 EGY65548:EHF65549 EQU65548:ERB65549 FAQ65548:FAX65549 FKM65548:FKT65549 FUI65548:FUP65549 GEE65548:GEL65549 GOA65548:GOH65549 GXW65548:GYD65549 HHS65548:HHZ65549 HRO65548:HRV65549 IBK65548:IBR65549 ILG65548:ILN65549 IVC65548:IVJ65549 JEY65548:JFF65549 JOU65548:JPB65549 JYQ65548:JYX65549 KIM65548:KIT65549 KSI65548:KSP65549 LCE65548:LCL65549 LMA65548:LMH65549 LVW65548:LWD65549 MFS65548:MFZ65549 MPO65548:MPV65549 MZK65548:MZR65549 NJG65548:NJN65549 NTC65548:NTJ65549 OCY65548:ODF65549 OMU65548:ONB65549 OWQ65548:OWX65549 PGM65548:PGT65549 PQI65548:PQP65549 QAE65548:QAL65549 QKA65548:QKH65549 QTW65548:QUD65549 RDS65548:RDZ65549 RNO65548:RNV65549 RXK65548:RXR65549 SHG65548:SHN65549 SRC65548:SRJ65549 TAY65548:TBF65549 TKU65548:TLB65549 TUQ65548:TUX65549 UEM65548:UET65549 UOI65548:UOP65549 UYE65548:UYL65549 VIA65548:VIH65549 VRW65548:VSD65549 WBS65548:WBZ65549 WLO65548:WLV65549 WVK65548:WVR65549 C131084:J131085 IY131084:JF131085 SU131084:TB131085 ACQ131084:ACX131085 AMM131084:AMT131085 AWI131084:AWP131085 BGE131084:BGL131085 BQA131084:BQH131085 BZW131084:CAD131085 CJS131084:CJZ131085 CTO131084:CTV131085 DDK131084:DDR131085 DNG131084:DNN131085 DXC131084:DXJ131085 EGY131084:EHF131085 EQU131084:ERB131085 FAQ131084:FAX131085 FKM131084:FKT131085 FUI131084:FUP131085 GEE131084:GEL131085 GOA131084:GOH131085 GXW131084:GYD131085 HHS131084:HHZ131085 HRO131084:HRV131085 IBK131084:IBR131085 ILG131084:ILN131085 IVC131084:IVJ131085 JEY131084:JFF131085 JOU131084:JPB131085 JYQ131084:JYX131085 KIM131084:KIT131085 KSI131084:KSP131085 LCE131084:LCL131085 LMA131084:LMH131085 LVW131084:LWD131085 MFS131084:MFZ131085 MPO131084:MPV131085 MZK131084:MZR131085 NJG131084:NJN131085 NTC131084:NTJ131085 OCY131084:ODF131085 OMU131084:ONB131085 OWQ131084:OWX131085 PGM131084:PGT131085 PQI131084:PQP131085 QAE131084:QAL131085 QKA131084:QKH131085 QTW131084:QUD131085 RDS131084:RDZ131085 RNO131084:RNV131085 RXK131084:RXR131085 SHG131084:SHN131085 SRC131084:SRJ131085 TAY131084:TBF131085 TKU131084:TLB131085 TUQ131084:TUX131085 UEM131084:UET131085 UOI131084:UOP131085 UYE131084:UYL131085 VIA131084:VIH131085 VRW131084:VSD131085 WBS131084:WBZ131085 WLO131084:WLV131085 WVK131084:WVR131085 C196620:J196621 IY196620:JF196621 SU196620:TB196621 ACQ196620:ACX196621 AMM196620:AMT196621 AWI196620:AWP196621 BGE196620:BGL196621 BQA196620:BQH196621 BZW196620:CAD196621 CJS196620:CJZ196621 CTO196620:CTV196621 DDK196620:DDR196621 DNG196620:DNN196621 DXC196620:DXJ196621 EGY196620:EHF196621 EQU196620:ERB196621 FAQ196620:FAX196621 FKM196620:FKT196621 FUI196620:FUP196621 GEE196620:GEL196621 GOA196620:GOH196621 GXW196620:GYD196621 HHS196620:HHZ196621 HRO196620:HRV196621 IBK196620:IBR196621 ILG196620:ILN196621 IVC196620:IVJ196621 JEY196620:JFF196621 JOU196620:JPB196621 JYQ196620:JYX196621 KIM196620:KIT196621 KSI196620:KSP196621 LCE196620:LCL196621 LMA196620:LMH196621 LVW196620:LWD196621 MFS196620:MFZ196621 MPO196620:MPV196621 MZK196620:MZR196621 NJG196620:NJN196621 NTC196620:NTJ196621 OCY196620:ODF196621 OMU196620:ONB196621 OWQ196620:OWX196621 PGM196620:PGT196621 PQI196620:PQP196621 QAE196620:QAL196621 QKA196620:QKH196621 QTW196620:QUD196621 RDS196620:RDZ196621 RNO196620:RNV196621 RXK196620:RXR196621 SHG196620:SHN196621 SRC196620:SRJ196621 TAY196620:TBF196621 TKU196620:TLB196621 TUQ196620:TUX196621 UEM196620:UET196621 UOI196620:UOP196621 UYE196620:UYL196621 VIA196620:VIH196621 VRW196620:VSD196621 WBS196620:WBZ196621 WLO196620:WLV196621 WVK196620:WVR196621 C262156:J262157 IY262156:JF262157 SU262156:TB262157 ACQ262156:ACX262157 AMM262156:AMT262157 AWI262156:AWP262157 BGE262156:BGL262157 BQA262156:BQH262157 BZW262156:CAD262157 CJS262156:CJZ262157 CTO262156:CTV262157 DDK262156:DDR262157 DNG262156:DNN262157 DXC262156:DXJ262157 EGY262156:EHF262157 EQU262156:ERB262157 FAQ262156:FAX262157 FKM262156:FKT262157 FUI262156:FUP262157 GEE262156:GEL262157 GOA262156:GOH262157 GXW262156:GYD262157 HHS262156:HHZ262157 HRO262156:HRV262157 IBK262156:IBR262157 ILG262156:ILN262157 IVC262156:IVJ262157 JEY262156:JFF262157 JOU262156:JPB262157 JYQ262156:JYX262157 KIM262156:KIT262157 KSI262156:KSP262157 LCE262156:LCL262157 LMA262156:LMH262157 LVW262156:LWD262157 MFS262156:MFZ262157 MPO262156:MPV262157 MZK262156:MZR262157 NJG262156:NJN262157 NTC262156:NTJ262157 OCY262156:ODF262157 OMU262156:ONB262157 OWQ262156:OWX262157 PGM262156:PGT262157 PQI262156:PQP262157 QAE262156:QAL262157 QKA262156:QKH262157 QTW262156:QUD262157 RDS262156:RDZ262157 RNO262156:RNV262157 RXK262156:RXR262157 SHG262156:SHN262157 SRC262156:SRJ262157 TAY262156:TBF262157 TKU262156:TLB262157 TUQ262156:TUX262157 UEM262156:UET262157 UOI262156:UOP262157 UYE262156:UYL262157 VIA262156:VIH262157 VRW262156:VSD262157 WBS262156:WBZ262157 WLO262156:WLV262157 WVK262156:WVR262157 C327692:J327693 IY327692:JF327693 SU327692:TB327693 ACQ327692:ACX327693 AMM327692:AMT327693 AWI327692:AWP327693 BGE327692:BGL327693 BQA327692:BQH327693 BZW327692:CAD327693 CJS327692:CJZ327693 CTO327692:CTV327693 DDK327692:DDR327693 DNG327692:DNN327693 DXC327692:DXJ327693 EGY327692:EHF327693 EQU327692:ERB327693 FAQ327692:FAX327693 FKM327692:FKT327693 FUI327692:FUP327693 GEE327692:GEL327693 GOA327692:GOH327693 GXW327692:GYD327693 HHS327692:HHZ327693 HRO327692:HRV327693 IBK327692:IBR327693 ILG327692:ILN327693 IVC327692:IVJ327693 JEY327692:JFF327693 JOU327692:JPB327693 JYQ327692:JYX327693 KIM327692:KIT327693 KSI327692:KSP327693 LCE327692:LCL327693 LMA327692:LMH327693 LVW327692:LWD327693 MFS327692:MFZ327693 MPO327692:MPV327693 MZK327692:MZR327693 NJG327692:NJN327693 NTC327692:NTJ327693 OCY327692:ODF327693 OMU327692:ONB327693 OWQ327692:OWX327693 PGM327692:PGT327693 PQI327692:PQP327693 QAE327692:QAL327693 QKA327692:QKH327693 QTW327692:QUD327693 RDS327692:RDZ327693 RNO327692:RNV327693 RXK327692:RXR327693 SHG327692:SHN327693 SRC327692:SRJ327693 TAY327692:TBF327693 TKU327692:TLB327693 TUQ327692:TUX327693 UEM327692:UET327693 UOI327692:UOP327693 UYE327692:UYL327693 VIA327692:VIH327693 VRW327692:VSD327693 WBS327692:WBZ327693 WLO327692:WLV327693 WVK327692:WVR327693 C393228:J393229 IY393228:JF393229 SU393228:TB393229 ACQ393228:ACX393229 AMM393228:AMT393229 AWI393228:AWP393229 BGE393228:BGL393229 BQA393228:BQH393229 BZW393228:CAD393229 CJS393228:CJZ393229 CTO393228:CTV393229 DDK393228:DDR393229 DNG393228:DNN393229 DXC393228:DXJ393229 EGY393228:EHF393229 EQU393228:ERB393229 FAQ393228:FAX393229 FKM393228:FKT393229 FUI393228:FUP393229 GEE393228:GEL393229 GOA393228:GOH393229 GXW393228:GYD393229 HHS393228:HHZ393229 HRO393228:HRV393229 IBK393228:IBR393229 ILG393228:ILN393229 IVC393228:IVJ393229 JEY393228:JFF393229 JOU393228:JPB393229 JYQ393228:JYX393229 KIM393228:KIT393229 KSI393228:KSP393229 LCE393228:LCL393229 LMA393228:LMH393229 LVW393228:LWD393229 MFS393228:MFZ393229 MPO393228:MPV393229 MZK393228:MZR393229 NJG393228:NJN393229 NTC393228:NTJ393229 OCY393228:ODF393229 OMU393228:ONB393229 OWQ393228:OWX393229 PGM393228:PGT393229 PQI393228:PQP393229 QAE393228:QAL393229 QKA393228:QKH393229 QTW393228:QUD393229 RDS393228:RDZ393229 RNO393228:RNV393229 RXK393228:RXR393229 SHG393228:SHN393229 SRC393228:SRJ393229 TAY393228:TBF393229 TKU393228:TLB393229 TUQ393228:TUX393229 UEM393228:UET393229 UOI393228:UOP393229 UYE393228:UYL393229 VIA393228:VIH393229 VRW393228:VSD393229 WBS393228:WBZ393229 WLO393228:WLV393229 WVK393228:WVR393229 C458764:J458765 IY458764:JF458765 SU458764:TB458765 ACQ458764:ACX458765 AMM458764:AMT458765 AWI458764:AWP458765 BGE458764:BGL458765 BQA458764:BQH458765 BZW458764:CAD458765 CJS458764:CJZ458765 CTO458764:CTV458765 DDK458764:DDR458765 DNG458764:DNN458765 DXC458764:DXJ458765 EGY458764:EHF458765 EQU458764:ERB458765 FAQ458764:FAX458765 FKM458764:FKT458765 FUI458764:FUP458765 GEE458764:GEL458765 GOA458764:GOH458765 GXW458764:GYD458765 HHS458764:HHZ458765 HRO458764:HRV458765 IBK458764:IBR458765 ILG458764:ILN458765 IVC458764:IVJ458765 JEY458764:JFF458765 JOU458764:JPB458765 JYQ458764:JYX458765 KIM458764:KIT458765 KSI458764:KSP458765 LCE458764:LCL458765 LMA458764:LMH458765 LVW458764:LWD458765 MFS458764:MFZ458765 MPO458764:MPV458765 MZK458764:MZR458765 NJG458764:NJN458765 NTC458764:NTJ458765 OCY458764:ODF458765 OMU458764:ONB458765 OWQ458764:OWX458765 PGM458764:PGT458765 PQI458764:PQP458765 QAE458764:QAL458765 QKA458764:QKH458765 QTW458764:QUD458765 RDS458764:RDZ458765 RNO458764:RNV458765 RXK458764:RXR458765 SHG458764:SHN458765 SRC458764:SRJ458765 TAY458764:TBF458765 TKU458764:TLB458765 TUQ458764:TUX458765 UEM458764:UET458765 UOI458764:UOP458765 UYE458764:UYL458765 VIA458764:VIH458765 VRW458764:VSD458765 WBS458764:WBZ458765 WLO458764:WLV458765 WVK458764:WVR458765 C524300:J524301 IY524300:JF524301 SU524300:TB524301 ACQ524300:ACX524301 AMM524300:AMT524301 AWI524300:AWP524301 BGE524300:BGL524301 BQA524300:BQH524301 BZW524300:CAD524301 CJS524300:CJZ524301 CTO524300:CTV524301 DDK524300:DDR524301 DNG524300:DNN524301 DXC524300:DXJ524301 EGY524300:EHF524301 EQU524300:ERB524301 FAQ524300:FAX524301 FKM524300:FKT524301 FUI524300:FUP524301 GEE524300:GEL524301 GOA524300:GOH524301 GXW524300:GYD524301 HHS524300:HHZ524301 HRO524300:HRV524301 IBK524300:IBR524301 ILG524300:ILN524301 IVC524300:IVJ524301 JEY524300:JFF524301 JOU524300:JPB524301 JYQ524300:JYX524301 KIM524300:KIT524301 KSI524300:KSP524301 LCE524300:LCL524301 LMA524300:LMH524301 LVW524300:LWD524301 MFS524300:MFZ524301 MPO524300:MPV524301 MZK524300:MZR524301 NJG524300:NJN524301 NTC524300:NTJ524301 OCY524300:ODF524301 OMU524300:ONB524301 OWQ524300:OWX524301 PGM524300:PGT524301 PQI524300:PQP524301 QAE524300:QAL524301 QKA524300:QKH524301 QTW524300:QUD524301 RDS524300:RDZ524301 RNO524300:RNV524301 RXK524300:RXR524301 SHG524300:SHN524301 SRC524300:SRJ524301 TAY524300:TBF524301 TKU524300:TLB524301 TUQ524300:TUX524301 UEM524300:UET524301 UOI524300:UOP524301 UYE524300:UYL524301 VIA524300:VIH524301 VRW524300:VSD524301 WBS524300:WBZ524301 WLO524300:WLV524301 WVK524300:WVR524301 C589836:J589837 IY589836:JF589837 SU589836:TB589837 ACQ589836:ACX589837 AMM589836:AMT589837 AWI589836:AWP589837 BGE589836:BGL589837 BQA589836:BQH589837 BZW589836:CAD589837 CJS589836:CJZ589837 CTO589836:CTV589837 DDK589836:DDR589837 DNG589836:DNN589837 DXC589836:DXJ589837 EGY589836:EHF589837 EQU589836:ERB589837 FAQ589836:FAX589837 FKM589836:FKT589837 FUI589836:FUP589837 GEE589836:GEL589837 GOA589836:GOH589837 GXW589836:GYD589837 HHS589836:HHZ589837 HRO589836:HRV589837 IBK589836:IBR589837 ILG589836:ILN589837 IVC589836:IVJ589837 JEY589836:JFF589837 JOU589836:JPB589837 JYQ589836:JYX589837 KIM589836:KIT589837 KSI589836:KSP589837 LCE589836:LCL589837 LMA589836:LMH589837 LVW589836:LWD589837 MFS589836:MFZ589837 MPO589836:MPV589837 MZK589836:MZR589837 NJG589836:NJN589837 NTC589836:NTJ589837 OCY589836:ODF589837 OMU589836:ONB589837 OWQ589836:OWX589837 PGM589836:PGT589837 PQI589836:PQP589837 QAE589836:QAL589837 QKA589836:QKH589837 QTW589836:QUD589837 RDS589836:RDZ589837 RNO589836:RNV589837 RXK589836:RXR589837 SHG589836:SHN589837 SRC589836:SRJ589837 TAY589836:TBF589837 TKU589836:TLB589837 TUQ589836:TUX589837 UEM589836:UET589837 UOI589836:UOP589837 UYE589836:UYL589837 VIA589836:VIH589837 VRW589836:VSD589837 WBS589836:WBZ589837 WLO589836:WLV589837 WVK589836:WVR589837 C655372:J655373 IY655372:JF655373 SU655372:TB655373 ACQ655372:ACX655373 AMM655372:AMT655373 AWI655372:AWP655373 BGE655372:BGL655373 BQA655372:BQH655373 BZW655372:CAD655373 CJS655372:CJZ655373 CTO655372:CTV655373 DDK655372:DDR655373 DNG655372:DNN655373 DXC655372:DXJ655373 EGY655372:EHF655373 EQU655372:ERB655373 FAQ655372:FAX655373 FKM655372:FKT655373 FUI655372:FUP655373 GEE655372:GEL655373 GOA655372:GOH655373 GXW655372:GYD655373 HHS655372:HHZ655373 HRO655372:HRV655373 IBK655372:IBR655373 ILG655372:ILN655373 IVC655372:IVJ655373 JEY655372:JFF655373 JOU655372:JPB655373 JYQ655372:JYX655373 KIM655372:KIT655373 KSI655372:KSP655373 LCE655372:LCL655373 LMA655372:LMH655373 LVW655372:LWD655373 MFS655372:MFZ655373 MPO655372:MPV655373 MZK655372:MZR655373 NJG655372:NJN655373 NTC655372:NTJ655373 OCY655372:ODF655373 OMU655372:ONB655373 OWQ655372:OWX655373 PGM655372:PGT655373 PQI655372:PQP655373 QAE655372:QAL655373 QKA655372:QKH655373 QTW655372:QUD655373 RDS655372:RDZ655373 RNO655372:RNV655373 RXK655372:RXR655373 SHG655372:SHN655373 SRC655372:SRJ655373 TAY655372:TBF655373 TKU655372:TLB655373 TUQ655372:TUX655373 UEM655372:UET655373 UOI655372:UOP655373 UYE655372:UYL655373 VIA655372:VIH655373 VRW655372:VSD655373 WBS655372:WBZ655373 WLO655372:WLV655373 WVK655372:WVR655373 C720908:J720909 IY720908:JF720909 SU720908:TB720909 ACQ720908:ACX720909 AMM720908:AMT720909 AWI720908:AWP720909 BGE720908:BGL720909 BQA720908:BQH720909 BZW720908:CAD720909 CJS720908:CJZ720909 CTO720908:CTV720909 DDK720908:DDR720909 DNG720908:DNN720909 DXC720908:DXJ720909 EGY720908:EHF720909 EQU720908:ERB720909 FAQ720908:FAX720909 FKM720908:FKT720909 FUI720908:FUP720909 GEE720908:GEL720909 GOA720908:GOH720909 GXW720908:GYD720909 HHS720908:HHZ720909 HRO720908:HRV720909 IBK720908:IBR720909 ILG720908:ILN720909 IVC720908:IVJ720909 JEY720908:JFF720909 JOU720908:JPB720909 JYQ720908:JYX720909 KIM720908:KIT720909 KSI720908:KSP720909 LCE720908:LCL720909 LMA720908:LMH720909 LVW720908:LWD720909 MFS720908:MFZ720909 MPO720908:MPV720909 MZK720908:MZR720909 NJG720908:NJN720909 NTC720908:NTJ720909 OCY720908:ODF720909 OMU720908:ONB720909 OWQ720908:OWX720909 PGM720908:PGT720909 PQI720908:PQP720909 QAE720908:QAL720909 QKA720908:QKH720909 QTW720908:QUD720909 RDS720908:RDZ720909 RNO720908:RNV720909 RXK720908:RXR720909 SHG720908:SHN720909 SRC720908:SRJ720909 TAY720908:TBF720909 TKU720908:TLB720909 TUQ720908:TUX720909 UEM720908:UET720909 UOI720908:UOP720909 UYE720908:UYL720909 VIA720908:VIH720909 VRW720908:VSD720909 WBS720908:WBZ720909 WLO720908:WLV720909 WVK720908:WVR720909 C786444:J786445 IY786444:JF786445 SU786444:TB786445 ACQ786444:ACX786445 AMM786444:AMT786445 AWI786444:AWP786445 BGE786444:BGL786445 BQA786444:BQH786445 BZW786444:CAD786445 CJS786444:CJZ786445 CTO786444:CTV786445 DDK786444:DDR786445 DNG786444:DNN786445 DXC786444:DXJ786445 EGY786444:EHF786445 EQU786444:ERB786445 FAQ786444:FAX786445 FKM786444:FKT786445 FUI786444:FUP786445 GEE786444:GEL786445 GOA786444:GOH786445 GXW786444:GYD786445 HHS786444:HHZ786445 HRO786444:HRV786445 IBK786444:IBR786445 ILG786444:ILN786445 IVC786444:IVJ786445 JEY786444:JFF786445 JOU786444:JPB786445 JYQ786444:JYX786445 KIM786444:KIT786445 KSI786444:KSP786445 LCE786444:LCL786445 LMA786444:LMH786445 LVW786444:LWD786445 MFS786444:MFZ786445 MPO786444:MPV786445 MZK786444:MZR786445 NJG786444:NJN786445 NTC786444:NTJ786445 OCY786444:ODF786445 OMU786444:ONB786445 OWQ786444:OWX786445 PGM786444:PGT786445 PQI786444:PQP786445 QAE786444:QAL786445 QKA786444:QKH786445 QTW786444:QUD786445 RDS786444:RDZ786445 RNO786444:RNV786445 RXK786444:RXR786445 SHG786444:SHN786445 SRC786444:SRJ786445 TAY786444:TBF786445 TKU786444:TLB786445 TUQ786444:TUX786445 UEM786444:UET786445 UOI786444:UOP786445 UYE786444:UYL786445 VIA786444:VIH786445 VRW786444:VSD786445 WBS786444:WBZ786445 WLO786444:WLV786445 WVK786444:WVR786445 C851980:J851981 IY851980:JF851981 SU851980:TB851981 ACQ851980:ACX851981 AMM851980:AMT851981 AWI851980:AWP851981 BGE851980:BGL851981 BQA851980:BQH851981 BZW851980:CAD851981 CJS851980:CJZ851981 CTO851980:CTV851981 DDK851980:DDR851981 DNG851980:DNN851981 DXC851980:DXJ851981 EGY851980:EHF851981 EQU851980:ERB851981 FAQ851980:FAX851981 FKM851980:FKT851981 FUI851980:FUP851981 GEE851980:GEL851981 GOA851980:GOH851981 GXW851980:GYD851981 HHS851980:HHZ851981 HRO851980:HRV851981 IBK851980:IBR851981 ILG851980:ILN851981 IVC851980:IVJ851981 JEY851980:JFF851981 JOU851980:JPB851981 JYQ851980:JYX851981 KIM851980:KIT851981 KSI851980:KSP851981 LCE851980:LCL851981 LMA851980:LMH851981 LVW851980:LWD851981 MFS851980:MFZ851981 MPO851980:MPV851981 MZK851980:MZR851981 NJG851980:NJN851981 NTC851980:NTJ851981 OCY851980:ODF851981 OMU851980:ONB851981 OWQ851980:OWX851981 PGM851980:PGT851981 PQI851980:PQP851981 QAE851980:QAL851981 QKA851980:QKH851981 QTW851980:QUD851981 RDS851980:RDZ851981 RNO851980:RNV851981 RXK851980:RXR851981 SHG851980:SHN851981 SRC851980:SRJ851981 TAY851980:TBF851981 TKU851980:TLB851981 TUQ851980:TUX851981 UEM851980:UET851981 UOI851980:UOP851981 UYE851980:UYL851981 VIA851980:VIH851981 VRW851980:VSD851981 WBS851980:WBZ851981 WLO851980:WLV851981 WVK851980:WVR851981 C917516:J917517 IY917516:JF917517 SU917516:TB917517 ACQ917516:ACX917517 AMM917516:AMT917517 AWI917516:AWP917517 BGE917516:BGL917517 BQA917516:BQH917517 BZW917516:CAD917517 CJS917516:CJZ917517 CTO917516:CTV917517 DDK917516:DDR917517 DNG917516:DNN917517 DXC917516:DXJ917517 EGY917516:EHF917517 EQU917516:ERB917517 FAQ917516:FAX917517 FKM917516:FKT917517 FUI917516:FUP917517 GEE917516:GEL917517 GOA917516:GOH917517 GXW917516:GYD917517 HHS917516:HHZ917517 HRO917516:HRV917517 IBK917516:IBR917517 ILG917516:ILN917517 IVC917516:IVJ917517 JEY917516:JFF917517 JOU917516:JPB917517 JYQ917516:JYX917517 KIM917516:KIT917517 KSI917516:KSP917517 LCE917516:LCL917517 LMA917516:LMH917517 LVW917516:LWD917517 MFS917516:MFZ917517 MPO917516:MPV917517 MZK917516:MZR917517 NJG917516:NJN917517 NTC917516:NTJ917517 OCY917516:ODF917517 OMU917516:ONB917517 OWQ917516:OWX917517 PGM917516:PGT917517 PQI917516:PQP917517 QAE917516:QAL917517 QKA917516:QKH917517 QTW917516:QUD917517 RDS917516:RDZ917517 RNO917516:RNV917517 RXK917516:RXR917517 SHG917516:SHN917517 SRC917516:SRJ917517 TAY917516:TBF917517 TKU917516:TLB917517 TUQ917516:TUX917517 UEM917516:UET917517 UOI917516:UOP917517 UYE917516:UYL917517 VIA917516:VIH917517 VRW917516:VSD917517 WBS917516:WBZ917517 WLO917516:WLV917517 WVK917516:WVR917517 C983052:J983053 IY983052:JF983053 SU983052:TB983053 ACQ983052:ACX983053 AMM983052:AMT983053 AWI983052:AWP983053 BGE983052:BGL983053 BQA983052:BQH983053 BZW983052:CAD983053 CJS983052:CJZ983053 CTO983052:CTV983053 DDK983052:DDR983053 DNG983052:DNN983053 DXC983052:DXJ983053 EGY983052:EHF983053 EQU983052:ERB983053 FAQ983052:FAX983053 FKM983052:FKT983053 FUI983052:FUP983053 GEE983052:GEL983053 GOA983052:GOH983053 GXW983052:GYD983053 HHS983052:HHZ983053 HRO983052:HRV983053 IBK983052:IBR983053 ILG983052:ILN983053 IVC983052:IVJ983053 JEY983052:JFF983053 JOU983052:JPB983053 JYQ983052:JYX983053 KIM983052:KIT983053 KSI983052:KSP983053 LCE983052:LCL983053 LMA983052:LMH983053 LVW983052:LWD983053 MFS983052:MFZ983053 MPO983052:MPV983053 MZK983052:MZR983053 NJG983052:NJN983053 NTC983052:NTJ983053 OCY983052:ODF983053 OMU983052:ONB983053 OWQ983052:OWX983053 PGM983052:PGT983053 PQI983052:PQP983053 QAE983052:QAL983053 QKA983052:QKH983053 QTW983052:QUD983053 RDS983052:RDZ983053 RNO983052:RNV983053 RXK983052:RXR983053 SHG983052:SHN983053 SRC983052:SRJ983053 TAY983052:TBF983053 TKU983052:TLB983053 TUQ983052:TUX983053 UEM983052:UET983053 UOI983052:UOP983053 UYE983052:UYL983053 VIA983052:VIH983053 VRW983052:VSD983053 WBS983052:WBZ983053 WLO983052:WLV983053 WVK983052:WVR983053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C65541:C65544 IY65541:IY65544 SU65541:SU65544 ACQ65541:ACQ65544 AMM65541:AMM65544 AWI65541:AWI65544 BGE65541:BGE65544 BQA65541:BQA65544 BZW65541:BZW65544 CJS65541:CJS65544 CTO65541:CTO65544 DDK65541:DDK65544 DNG65541:DNG65544 DXC65541:DXC65544 EGY65541:EGY65544 EQU65541:EQU65544 FAQ65541:FAQ65544 FKM65541:FKM65544 FUI65541:FUI65544 GEE65541:GEE65544 GOA65541:GOA65544 GXW65541:GXW65544 HHS65541:HHS65544 HRO65541:HRO65544 IBK65541:IBK65544 ILG65541:ILG65544 IVC65541:IVC65544 JEY65541:JEY65544 JOU65541:JOU65544 JYQ65541:JYQ65544 KIM65541:KIM65544 KSI65541:KSI65544 LCE65541:LCE65544 LMA65541:LMA65544 LVW65541:LVW65544 MFS65541:MFS65544 MPO65541:MPO65544 MZK65541:MZK65544 NJG65541:NJG65544 NTC65541:NTC65544 OCY65541:OCY65544 OMU65541:OMU65544 OWQ65541:OWQ65544 PGM65541:PGM65544 PQI65541:PQI65544 QAE65541:QAE65544 QKA65541:QKA65544 QTW65541:QTW65544 RDS65541:RDS65544 RNO65541:RNO65544 RXK65541:RXK65544 SHG65541:SHG65544 SRC65541:SRC65544 TAY65541:TAY65544 TKU65541:TKU65544 TUQ65541:TUQ65544 UEM65541:UEM65544 UOI65541:UOI65544 UYE65541:UYE65544 VIA65541:VIA65544 VRW65541:VRW65544 WBS65541:WBS65544 WLO65541:WLO65544 WVK65541:WVK65544 C131077:C131080 IY131077:IY131080 SU131077:SU131080 ACQ131077:ACQ131080 AMM131077:AMM131080 AWI131077:AWI131080 BGE131077:BGE131080 BQA131077:BQA131080 BZW131077:BZW131080 CJS131077:CJS131080 CTO131077:CTO131080 DDK131077:DDK131080 DNG131077:DNG131080 DXC131077:DXC131080 EGY131077:EGY131080 EQU131077:EQU131080 FAQ131077:FAQ131080 FKM131077:FKM131080 FUI131077:FUI131080 GEE131077:GEE131080 GOA131077:GOA131080 GXW131077:GXW131080 HHS131077:HHS131080 HRO131077:HRO131080 IBK131077:IBK131080 ILG131077:ILG131080 IVC131077:IVC131080 JEY131077:JEY131080 JOU131077:JOU131080 JYQ131077:JYQ131080 KIM131077:KIM131080 KSI131077:KSI131080 LCE131077:LCE131080 LMA131077:LMA131080 LVW131077:LVW131080 MFS131077:MFS131080 MPO131077:MPO131080 MZK131077:MZK131080 NJG131077:NJG131080 NTC131077:NTC131080 OCY131077:OCY131080 OMU131077:OMU131080 OWQ131077:OWQ131080 PGM131077:PGM131080 PQI131077:PQI131080 QAE131077:QAE131080 QKA131077:QKA131080 QTW131077:QTW131080 RDS131077:RDS131080 RNO131077:RNO131080 RXK131077:RXK131080 SHG131077:SHG131080 SRC131077:SRC131080 TAY131077:TAY131080 TKU131077:TKU131080 TUQ131077:TUQ131080 UEM131077:UEM131080 UOI131077:UOI131080 UYE131077:UYE131080 VIA131077:VIA131080 VRW131077:VRW131080 WBS131077:WBS131080 WLO131077:WLO131080 WVK131077:WVK131080 C196613:C196616 IY196613:IY196616 SU196613:SU196616 ACQ196613:ACQ196616 AMM196613:AMM196616 AWI196613:AWI196616 BGE196613:BGE196616 BQA196613:BQA196616 BZW196613:BZW196616 CJS196613:CJS196616 CTO196613:CTO196616 DDK196613:DDK196616 DNG196613:DNG196616 DXC196613:DXC196616 EGY196613:EGY196616 EQU196613:EQU196616 FAQ196613:FAQ196616 FKM196613:FKM196616 FUI196613:FUI196616 GEE196613:GEE196616 GOA196613:GOA196616 GXW196613:GXW196616 HHS196613:HHS196616 HRO196613:HRO196616 IBK196613:IBK196616 ILG196613:ILG196616 IVC196613:IVC196616 JEY196613:JEY196616 JOU196613:JOU196616 JYQ196613:JYQ196616 KIM196613:KIM196616 KSI196613:KSI196616 LCE196613:LCE196616 LMA196613:LMA196616 LVW196613:LVW196616 MFS196613:MFS196616 MPO196613:MPO196616 MZK196613:MZK196616 NJG196613:NJG196616 NTC196613:NTC196616 OCY196613:OCY196616 OMU196613:OMU196616 OWQ196613:OWQ196616 PGM196613:PGM196616 PQI196613:PQI196616 QAE196613:QAE196616 QKA196613:QKA196616 QTW196613:QTW196616 RDS196613:RDS196616 RNO196613:RNO196616 RXK196613:RXK196616 SHG196613:SHG196616 SRC196613:SRC196616 TAY196613:TAY196616 TKU196613:TKU196616 TUQ196613:TUQ196616 UEM196613:UEM196616 UOI196613:UOI196616 UYE196613:UYE196616 VIA196613:VIA196616 VRW196613:VRW196616 WBS196613:WBS196616 WLO196613:WLO196616 WVK196613:WVK196616 C262149:C262152 IY262149:IY262152 SU262149:SU262152 ACQ262149:ACQ262152 AMM262149:AMM262152 AWI262149:AWI262152 BGE262149:BGE262152 BQA262149:BQA262152 BZW262149:BZW262152 CJS262149:CJS262152 CTO262149:CTO262152 DDK262149:DDK262152 DNG262149:DNG262152 DXC262149:DXC262152 EGY262149:EGY262152 EQU262149:EQU262152 FAQ262149:FAQ262152 FKM262149:FKM262152 FUI262149:FUI262152 GEE262149:GEE262152 GOA262149:GOA262152 GXW262149:GXW262152 HHS262149:HHS262152 HRO262149:HRO262152 IBK262149:IBK262152 ILG262149:ILG262152 IVC262149:IVC262152 JEY262149:JEY262152 JOU262149:JOU262152 JYQ262149:JYQ262152 KIM262149:KIM262152 KSI262149:KSI262152 LCE262149:LCE262152 LMA262149:LMA262152 LVW262149:LVW262152 MFS262149:MFS262152 MPO262149:MPO262152 MZK262149:MZK262152 NJG262149:NJG262152 NTC262149:NTC262152 OCY262149:OCY262152 OMU262149:OMU262152 OWQ262149:OWQ262152 PGM262149:PGM262152 PQI262149:PQI262152 QAE262149:QAE262152 QKA262149:QKA262152 QTW262149:QTW262152 RDS262149:RDS262152 RNO262149:RNO262152 RXK262149:RXK262152 SHG262149:SHG262152 SRC262149:SRC262152 TAY262149:TAY262152 TKU262149:TKU262152 TUQ262149:TUQ262152 UEM262149:UEM262152 UOI262149:UOI262152 UYE262149:UYE262152 VIA262149:VIA262152 VRW262149:VRW262152 WBS262149:WBS262152 WLO262149:WLO262152 WVK262149:WVK262152 C327685:C327688 IY327685:IY327688 SU327685:SU327688 ACQ327685:ACQ327688 AMM327685:AMM327688 AWI327685:AWI327688 BGE327685:BGE327688 BQA327685:BQA327688 BZW327685:BZW327688 CJS327685:CJS327688 CTO327685:CTO327688 DDK327685:DDK327688 DNG327685:DNG327688 DXC327685:DXC327688 EGY327685:EGY327688 EQU327685:EQU327688 FAQ327685:FAQ327688 FKM327685:FKM327688 FUI327685:FUI327688 GEE327685:GEE327688 GOA327685:GOA327688 GXW327685:GXW327688 HHS327685:HHS327688 HRO327685:HRO327688 IBK327685:IBK327688 ILG327685:ILG327688 IVC327685:IVC327688 JEY327685:JEY327688 JOU327685:JOU327688 JYQ327685:JYQ327688 KIM327685:KIM327688 KSI327685:KSI327688 LCE327685:LCE327688 LMA327685:LMA327688 LVW327685:LVW327688 MFS327685:MFS327688 MPO327685:MPO327688 MZK327685:MZK327688 NJG327685:NJG327688 NTC327685:NTC327688 OCY327685:OCY327688 OMU327685:OMU327688 OWQ327685:OWQ327688 PGM327685:PGM327688 PQI327685:PQI327688 QAE327685:QAE327688 QKA327685:QKA327688 QTW327685:QTW327688 RDS327685:RDS327688 RNO327685:RNO327688 RXK327685:RXK327688 SHG327685:SHG327688 SRC327685:SRC327688 TAY327685:TAY327688 TKU327685:TKU327688 TUQ327685:TUQ327688 UEM327685:UEM327688 UOI327685:UOI327688 UYE327685:UYE327688 VIA327685:VIA327688 VRW327685:VRW327688 WBS327685:WBS327688 WLO327685:WLO327688 WVK327685:WVK327688 C393221:C393224 IY393221:IY393224 SU393221:SU393224 ACQ393221:ACQ393224 AMM393221:AMM393224 AWI393221:AWI393224 BGE393221:BGE393224 BQA393221:BQA393224 BZW393221:BZW393224 CJS393221:CJS393224 CTO393221:CTO393224 DDK393221:DDK393224 DNG393221:DNG393224 DXC393221:DXC393224 EGY393221:EGY393224 EQU393221:EQU393224 FAQ393221:FAQ393224 FKM393221:FKM393224 FUI393221:FUI393224 GEE393221:GEE393224 GOA393221:GOA393224 GXW393221:GXW393224 HHS393221:HHS393224 HRO393221:HRO393224 IBK393221:IBK393224 ILG393221:ILG393224 IVC393221:IVC393224 JEY393221:JEY393224 JOU393221:JOU393224 JYQ393221:JYQ393224 KIM393221:KIM393224 KSI393221:KSI393224 LCE393221:LCE393224 LMA393221:LMA393224 LVW393221:LVW393224 MFS393221:MFS393224 MPO393221:MPO393224 MZK393221:MZK393224 NJG393221:NJG393224 NTC393221:NTC393224 OCY393221:OCY393224 OMU393221:OMU393224 OWQ393221:OWQ393224 PGM393221:PGM393224 PQI393221:PQI393224 QAE393221:QAE393224 QKA393221:QKA393224 QTW393221:QTW393224 RDS393221:RDS393224 RNO393221:RNO393224 RXK393221:RXK393224 SHG393221:SHG393224 SRC393221:SRC393224 TAY393221:TAY393224 TKU393221:TKU393224 TUQ393221:TUQ393224 UEM393221:UEM393224 UOI393221:UOI393224 UYE393221:UYE393224 VIA393221:VIA393224 VRW393221:VRW393224 WBS393221:WBS393224 WLO393221:WLO393224 WVK393221:WVK393224 C458757:C458760 IY458757:IY458760 SU458757:SU458760 ACQ458757:ACQ458760 AMM458757:AMM458760 AWI458757:AWI458760 BGE458757:BGE458760 BQA458757:BQA458760 BZW458757:BZW458760 CJS458757:CJS458760 CTO458757:CTO458760 DDK458757:DDK458760 DNG458757:DNG458760 DXC458757:DXC458760 EGY458757:EGY458760 EQU458757:EQU458760 FAQ458757:FAQ458760 FKM458757:FKM458760 FUI458757:FUI458760 GEE458757:GEE458760 GOA458757:GOA458760 GXW458757:GXW458760 HHS458757:HHS458760 HRO458757:HRO458760 IBK458757:IBK458760 ILG458757:ILG458760 IVC458757:IVC458760 JEY458757:JEY458760 JOU458757:JOU458760 JYQ458757:JYQ458760 KIM458757:KIM458760 KSI458757:KSI458760 LCE458757:LCE458760 LMA458757:LMA458760 LVW458757:LVW458760 MFS458757:MFS458760 MPO458757:MPO458760 MZK458757:MZK458760 NJG458757:NJG458760 NTC458757:NTC458760 OCY458757:OCY458760 OMU458757:OMU458760 OWQ458757:OWQ458760 PGM458757:PGM458760 PQI458757:PQI458760 QAE458757:QAE458760 QKA458757:QKA458760 QTW458757:QTW458760 RDS458757:RDS458760 RNO458757:RNO458760 RXK458757:RXK458760 SHG458757:SHG458760 SRC458757:SRC458760 TAY458757:TAY458760 TKU458757:TKU458760 TUQ458757:TUQ458760 UEM458757:UEM458760 UOI458757:UOI458760 UYE458757:UYE458760 VIA458757:VIA458760 VRW458757:VRW458760 WBS458757:WBS458760 WLO458757:WLO458760 WVK458757:WVK458760 C524293:C524296 IY524293:IY524296 SU524293:SU524296 ACQ524293:ACQ524296 AMM524293:AMM524296 AWI524293:AWI524296 BGE524293:BGE524296 BQA524293:BQA524296 BZW524293:BZW524296 CJS524293:CJS524296 CTO524293:CTO524296 DDK524293:DDK524296 DNG524293:DNG524296 DXC524293:DXC524296 EGY524293:EGY524296 EQU524293:EQU524296 FAQ524293:FAQ524296 FKM524293:FKM524296 FUI524293:FUI524296 GEE524293:GEE524296 GOA524293:GOA524296 GXW524293:GXW524296 HHS524293:HHS524296 HRO524293:HRO524296 IBK524293:IBK524296 ILG524293:ILG524296 IVC524293:IVC524296 JEY524293:JEY524296 JOU524293:JOU524296 JYQ524293:JYQ524296 KIM524293:KIM524296 KSI524293:KSI524296 LCE524293:LCE524296 LMA524293:LMA524296 LVW524293:LVW524296 MFS524293:MFS524296 MPO524293:MPO524296 MZK524293:MZK524296 NJG524293:NJG524296 NTC524293:NTC524296 OCY524293:OCY524296 OMU524293:OMU524296 OWQ524293:OWQ524296 PGM524293:PGM524296 PQI524293:PQI524296 QAE524293:QAE524296 QKA524293:QKA524296 QTW524293:QTW524296 RDS524293:RDS524296 RNO524293:RNO524296 RXK524293:RXK524296 SHG524293:SHG524296 SRC524293:SRC524296 TAY524293:TAY524296 TKU524293:TKU524296 TUQ524293:TUQ524296 UEM524293:UEM524296 UOI524293:UOI524296 UYE524293:UYE524296 VIA524293:VIA524296 VRW524293:VRW524296 WBS524293:WBS524296 WLO524293:WLO524296 WVK524293:WVK524296 C589829:C589832 IY589829:IY589832 SU589829:SU589832 ACQ589829:ACQ589832 AMM589829:AMM589832 AWI589829:AWI589832 BGE589829:BGE589832 BQA589829:BQA589832 BZW589829:BZW589832 CJS589829:CJS589832 CTO589829:CTO589832 DDK589829:DDK589832 DNG589829:DNG589832 DXC589829:DXC589832 EGY589829:EGY589832 EQU589829:EQU589832 FAQ589829:FAQ589832 FKM589829:FKM589832 FUI589829:FUI589832 GEE589829:GEE589832 GOA589829:GOA589832 GXW589829:GXW589832 HHS589829:HHS589832 HRO589829:HRO589832 IBK589829:IBK589832 ILG589829:ILG589832 IVC589829:IVC589832 JEY589829:JEY589832 JOU589829:JOU589832 JYQ589829:JYQ589832 KIM589829:KIM589832 KSI589829:KSI589832 LCE589829:LCE589832 LMA589829:LMA589832 LVW589829:LVW589832 MFS589829:MFS589832 MPO589829:MPO589832 MZK589829:MZK589832 NJG589829:NJG589832 NTC589829:NTC589832 OCY589829:OCY589832 OMU589829:OMU589832 OWQ589829:OWQ589832 PGM589829:PGM589832 PQI589829:PQI589832 QAE589829:QAE589832 QKA589829:QKA589832 QTW589829:QTW589832 RDS589829:RDS589832 RNO589829:RNO589832 RXK589829:RXK589832 SHG589829:SHG589832 SRC589829:SRC589832 TAY589829:TAY589832 TKU589829:TKU589832 TUQ589829:TUQ589832 UEM589829:UEM589832 UOI589829:UOI589832 UYE589829:UYE589832 VIA589829:VIA589832 VRW589829:VRW589832 WBS589829:WBS589832 WLO589829:WLO589832 WVK589829:WVK589832 C655365:C655368 IY655365:IY655368 SU655365:SU655368 ACQ655365:ACQ655368 AMM655365:AMM655368 AWI655365:AWI655368 BGE655365:BGE655368 BQA655365:BQA655368 BZW655365:BZW655368 CJS655365:CJS655368 CTO655365:CTO655368 DDK655365:DDK655368 DNG655365:DNG655368 DXC655365:DXC655368 EGY655365:EGY655368 EQU655365:EQU655368 FAQ655365:FAQ655368 FKM655365:FKM655368 FUI655365:FUI655368 GEE655365:GEE655368 GOA655365:GOA655368 GXW655365:GXW655368 HHS655365:HHS655368 HRO655365:HRO655368 IBK655365:IBK655368 ILG655365:ILG655368 IVC655365:IVC655368 JEY655365:JEY655368 JOU655365:JOU655368 JYQ655365:JYQ655368 KIM655365:KIM655368 KSI655365:KSI655368 LCE655365:LCE655368 LMA655365:LMA655368 LVW655365:LVW655368 MFS655365:MFS655368 MPO655365:MPO655368 MZK655365:MZK655368 NJG655365:NJG655368 NTC655365:NTC655368 OCY655365:OCY655368 OMU655365:OMU655368 OWQ655365:OWQ655368 PGM655365:PGM655368 PQI655365:PQI655368 QAE655365:QAE655368 QKA655365:QKA655368 QTW655365:QTW655368 RDS655365:RDS655368 RNO655365:RNO655368 RXK655365:RXK655368 SHG655365:SHG655368 SRC655365:SRC655368 TAY655365:TAY655368 TKU655365:TKU655368 TUQ655365:TUQ655368 UEM655365:UEM655368 UOI655365:UOI655368 UYE655365:UYE655368 VIA655365:VIA655368 VRW655365:VRW655368 WBS655365:WBS655368 WLO655365:WLO655368 WVK655365:WVK655368 C720901:C720904 IY720901:IY720904 SU720901:SU720904 ACQ720901:ACQ720904 AMM720901:AMM720904 AWI720901:AWI720904 BGE720901:BGE720904 BQA720901:BQA720904 BZW720901:BZW720904 CJS720901:CJS720904 CTO720901:CTO720904 DDK720901:DDK720904 DNG720901:DNG720904 DXC720901:DXC720904 EGY720901:EGY720904 EQU720901:EQU720904 FAQ720901:FAQ720904 FKM720901:FKM720904 FUI720901:FUI720904 GEE720901:GEE720904 GOA720901:GOA720904 GXW720901:GXW720904 HHS720901:HHS720904 HRO720901:HRO720904 IBK720901:IBK720904 ILG720901:ILG720904 IVC720901:IVC720904 JEY720901:JEY720904 JOU720901:JOU720904 JYQ720901:JYQ720904 KIM720901:KIM720904 KSI720901:KSI720904 LCE720901:LCE720904 LMA720901:LMA720904 LVW720901:LVW720904 MFS720901:MFS720904 MPO720901:MPO720904 MZK720901:MZK720904 NJG720901:NJG720904 NTC720901:NTC720904 OCY720901:OCY720904 OMU720901:OMU720904 OWQ720901:OWQ720904 PGM720901:PGM720904 PQI720901:PQI720904 QAE720901:QAE720904 QKA720901:QKA720904 QTW720901:QTW720904 RDS720901:RDS720904 RNO720901:RNO720904 RXK720901:RXK720904 SHG720901:SHG720904 SRC720901:SRC720904 TAY720901:TAY720904 TKU720901:TKU720904 TUQ720901:TUQ720904 UEM720901:UEM720904 UOI720901:UOI720904 UYE720901:UYE720904 VIA720901:VIA720904 VRW720901:VRW720904 WBS720901:WBS720904 WLO720901:WLO720904 WVK720901:WVK720904 C786437:C786440 IY786437:IY786440 SU786437:SU786440 ACQ786437:ACQ786440 AMM786437:AMM786440 AWI786437:AWI786440 BGE786437:BGE786440 BQA786437:BQA786440 BZW786437:BZW786440 CJS786437:CJS786440 CTO786437:CTO786440 DDK786437:DDK786440 DNG786437:DNG786440 DXC786437:DXC786440 EGY786437:EGY786440 EQU786437:EQU786440 FAQ786437:FAQ786440 FKM786437:FKM786440 FUI786437:FUI786440 GEE786437:GEE786440 GOA786437:GOA786440 GXW786437:GXW786440 HHS786437:HHS786440 HRO786437:HRO786440 IBK786437:IBK786440 ILG786437:ILG786440 IVC786437:IVC786440 JEY786437:JEY786440 JOU786437:JOU786440 JYQ786437:JYQ786440 KIM786437:KIM786440 KSI786437:KSI786440 LCE786437:LCE786440 LMA786437:LMA786440 LVW786437:LVW786440 MFS786437:MFS786440 MPO786437:MPO786440 MZK786437:MZK786440 NJG786437:NJG786440 NTC786437:NTC786440 OCY786437:OCY786440 OMU786437:OMU786440 OWQ786437:OWQ786440 PGM786437:PGM786440 PQI786437:PQI786440 QAE786437:QAE786440 QKA786437:QKA786440 QTW786437:QTW786440 RDS786437:RDS786440 RNO786437:RNO786440 RXK786437:RXK786440 SHG786437:SHG786440 SRC786437:SRC786440 TAY786437:TAY786440 TKU786437:TKU786440 TUQ786437:TUQ786440 UEM786437:UEM786440 UOI786437:UOI786440 UYE786437:UYE786440 VIA786437:VIA786440 VRW786437:VRW786440 WBS786437:WBS786440 WLO786437:WLO786440 WVK786437:WVK786440 C851973:C851976 IY851973:IY851976 SU851973:SU851976 ACQ851973:ACQ851976 AMM851973:AMM851976 AWI851973:AWI851976 BGE851973:BGE851976 BQA851973:BQA851976 BZW851973:BZW851976 CJS851973:CJS851976 CTO851973:CTO851976 DDK851973:DDK851976 DNG851973:DNG851976 DXC851973:DXC851976 EGY851973:EGY851976 EQU851973:EQU851976 FAQ851973:FAQ851976 FKM851973:FKM851976 FUI851973:FUI851976 GEE851973:GEE851976 GOA851973:GOA851976 GXW851973:GXW851976 HHS851973:HHS851976 HRO851973:HRO851976 IBK851973:IBK851976 ILG851973:ILG851976 IVC851973:IVC851976 JEY851973:JEY851976 JOU851973:JOU851976 JYQ851973:JYQ851976 KIM851973:KIM851976 KSI851973:KSI851976 LCE851973:LCE851976 LMA851973:LMA851976 LVW851973:LVW851976 MFS851973:MFS851976 MPO851973:MPO851976 MZK851973:MZK851976 NJG851973:NJG851976 NTC851973:NTC851976 OCY851973:OCY851976 OMU851973:OMU851976 OWQ851973:OWQ851976 PGM851973:PGM851976 PQI851973:PQI851976 QAE851973:QAE851976 QKA851973:QKA851976 QTW851973:QTW851976 RDS851973:RDS851976 RNO851973:RNO851976 RXK851973:RXK851976 SHG851973:SHG851976 SRC851973:SRC851976 TAY851973:TAY851976 TKU851973:TKU851976 TUQ851973:TUQ851976 UEM851973:UEM851976 UOI851973:UOI851976 UYE851973:UYE851976 VIA851973:VIA851976 VRW851973:VRW851976 WBS851973:WBS851976 WLO851973:WLO851976 WVK851973:WVK851976 C917509:C917512 IY917509:IY917512 SU917509:SU917512 ACQ917509:ACQ917512 AMM917509:AMM917512 AWI917509:AWI917512 BGE917509:BGE917512 BQA917509:BQA917512 BZW917509:BZW917512 CJS917509:CJS917512 CTO917509:CTO917512 DDK917509:DDK917512 DNG917509:DNG917512 DXC917509:DXC917512 EGY917509:EGY917512 EQU917509:EQU917512 FAQ917509:FAQ917512 FKM917509:FKM917512 FUI917509:FUI917512 GEE917509:GEE917512 GOA917509:GOA917512 GXW917509:GXW917512 HHS917509:HHS917512 HRO917509:HRO917512 IBK917509:IBK917512 ILG917509:ILG917512 IVC917509:IVC917512 JEY917509:JEY917512 JOU917509:JOU917512 JYQ917509:JYQ917512 KIM917509:KIM917512 KSI917509:KSI917512 LCE917509:LCE917512 LMA917509:LMA917512 LVW917509:LVW917512 MFS917509:MFS917512 MPO917509:MPO917512 MZK917509:MZK917512 NJG917509:NJG917512 NTC917509:NTC917512 OCY917509:OCY917512 OMU917509:OMU917512 OWQ917509:OWQ917512 PGM917509:PGM917512 PQI917509:PQI917512 QAE917509:QAE917512 QKA917509:QKA917512 QTW917509:QTW917512 RDS917509:RDS917512 RNO917509:RNO917512 RXK917509:RXK917512 SHG917509:SHG917512 SRC917509:SRC917512 TAY917509:TAY917512 TKU917509:TKU917512 TUQ917509:TUQ917512 UEM917509:UEM917512 UOI917509:UOI917512 UYE917509:UYE917512 VIA917509:VIA917512 VRW917509:VRW917512 WBS917509:WBS917512 WLO917509:WLO917512 WVK917509:WVK917512 C983045:C983048 IY983045:IY983048 SU983045:SU983048 ACQ983045:ACQ983048 AMM983045:AMM983048 AWI983045:AWI983048 BGE983045:BGE983048 BQA983045:BQA983048 BZW983045:BZW983048 CJS983045:CJS983048 CTO983045:CTO983048 DDK983045:DDK983048 DNG983045:DNG983048 DXC983045:DXC983048 EGY983045:EGY983048 EQU983045:EQU983048 FAQ983045:FAQ983048 FKM983045:FKM983048 FUI983045:FUI983048 GEE983045:GEE983048 GOA983045:GOA983048 GXW983045:GXW983048 HHS983045:HHS983048 HRO983045:HRO983048 IBK983045:IBK983048 ILG983045:ILG983048 IVC983045:IVC983048 JEY983045:JEY983048 JOU983045:JOU983048 JYQ983045:JYQ983048 KIM983045:KIM983048 KSI983045:KSI983048 LCE983045:LCE983048 LMA983045:LMA983048 LVW983045:LVW983048 MFS983045:MFS983048 MPO983045:MPO983048 MZK983045:MZK983048 NJG983045:NJG983048 NTC983045:NTC983048 OCY983045:OCY983048 OMU983045:OMU983048 OWQ983045:OWQ983048 PGM983045:PGM983048 PQI983045:PQI983048 QAE983045:QAE983048 QKA983045:QKA983048 QTW983045:QTW983048 RDS983045:RDS983048 RNO983045:RNO983048 RXK983045:RXK983048 SHG983045:SHG983048 SRC983045:SRC983048 TAY983045:TAY983048 TKU983045:TKU983048 TUQ983045:TUQ983048 UEM983045:UEM983048 UOI983045:UOI983048 UYE983045:UYE983048 VIA983045:VIA983048 VRW983045:VRW983048 WBS983045:WBS983048 WLO983045:WLO983048 WVK983045:WVK983048 IY22:JI23 SU22:TE23 ACQ22:ADA23 AMM22:AMW23 AWI22:AWS23 BGE22:BGO23 BQA22:BQK23 BZW22:CAG23 CJS22:CKC23 CTO22:CTY23 DDK22:DDU23 DNG22:DNQ23 DXC22:DXM23 EGY22:EHI23 EQU22:ERE23 FAQ22:FBA23 FKM22:FKW23 FUI22:FUS23 GEE22:GEO23 GOA22:GOK23 GXW22:GYG23 HHS22:HIC23 HRO22:HRY23 IBK22:IBU23 ILG22:ILQ23 IVC22:IVM23 JEY22:JFI23 JOU22:JPE23 JYQ22:JZA23 KIM22:KIW23 KSI22:KSS23 LCE22:LCO23 LMA22:LMK23 LVW22:LWG23 MFS22:MGC23 MPO22:MPY23 MZK22:MZU23 NJG22:NJQ23 NTC22:NTM23 OCY22:ODI23 OMU22:ONE23 OWQ22:OXA23 PGM22:PGW23 PQI22:PQS23 QAE22:QAO23 QKA22:QKK23 QTW22:QUG23 RDS22:REC23 RNO22:RNY23 RXK22:RXU23 SHG22:SHQ23 SRC22:SRM23 TAY22:TBI23 TKU22:TLE23 TUQ22:TVA23 UEM22:UEW23 UOI22:UOS23 UYE22:UYO23 VIA22:VIK23 VRW22:VSG23 WBS22:WCC23 WLO22:WLY23 WVK22:WVU23 C65550:M65551 IY65550:JI65551 SU65550:TE65551 ACQ65550:ADA65551 AMM65550:AMW65551 AWI65550:AWS65551 BGE65550:BGO65551 BQA65550:BQK65551 BZW65550:CAG65551 CJS65550:CKC65551 CTO65550:CTY65551 DDK65550:DDU65551 DNG65550:DNQ65551 DXC65550:DXM65551 EGY65550:EHI65551 EQU65550:ERE65551 FAQ65550:FBA65551 FKM65550:FKW65551 FUI65550:FUS65551 GEE65550:GEO65551 GOA65550:GOK65551 GXW65550:GYG65551 HHS65550:HIC65551 HRO65550:HRY65551 IBK65550:IBU65551 ILG65550:ILQ65551 IVC65550:IVM65551 JEY65550:JFI65551 JOU65550:JPE65551 JYQ65550:JZA65551 KIM65550:KIW65551 KSI65550:KSS65551 LCE65550:LCO65551 LMA65550:LMK65551 LVW65550:LWG65551 MFS65550:MGC65551 MPO65550:MPY65551 MZK65550:MZU65551 NJG65550:NJQ65551 NTC65550:NTM65551 OCY65550:ODI65551 OMU65550:ONE65551 OWQ65550:OXA65551 PGM65550:PGW65551 PQI65550:PQS65551 QAE65550:QAO65551 QKA65550:QKK65551 QTW65550:QUG65551 RDS65550:REC65551 RNO65550:RNY65551 RXK65550:RXU65551 SHG65550:SHQ65551 SRC65550:SRM65551 TAY65550:TBI65551 TKU65550:TLE65551 TUQ65550:TVA65551 UEM65550:UEW65551 UOI65550:UOS65551 UYE65550:UYO65551 VIA65550:VIK65551 VRW65550:VSG65551 WBS65550:WCC65551 WLO65550:WLY65551 WVK65550:WVU65551 C131086:M131087 IY131086:JI131087 SU131086:TE131087 ACQ131086:ADA131087 AMM131086:AMW131087 AWI131086:AWS131087 BGE131086:BGO131087 BQA131086:BQK131087 BZW131086:CAG131087 CJS131086:CKC131087 CTO131086:CTY131087 DDK131086:DDU131087 DNG131086:DNQ131087 DXC131086:DXM131087 EGY131086:EHI131087 EQU131086:ERE131087 FAQ131086:FBA131087 FKM131086:FKW131087 FUI131086:FUS131087 GEE131086:GEO131087 GOA131086:GOK131087 GXW131086:GYG131087 HHS131086:HIC131087 HRO131086:HRY131087 IBK131086:IBU131087 ILG131086:ILQ131087 IVC131086:IVM131087 JEY131086:JFI131087 JOU131086:JPE131087 JYQ131086:JZA131087 KIM131086:KIW131087 KSI131086:KSS131087 LCE131086:LCO131087 LMA131086:LMK131087 LVW131086:LWG131087 MFS131086:MGC131087 MPO131086:MPY131087 MZK131086:MZU131087 NJG131086:NJQ131087 NTC131086:NTM131087 OCY131086:ODI131087 OMU131086:ONE131087 OWQ131086:OXA131087 PGM131086:PGW131087 PQI131086:PQS131087 QAE131086:QAO131087 QKA131086:QKK131087 QTW131086:QUG131087 RDS131086:REC131087 RNO131086:RNY131087 RXK131086:RXU131087 SHG131086:SHQ131087 SRC131086:SRM131087 TAY131086:TBI131087 TKU131086:TLE131087 TUQ131086:TVA131087 UEM131086:UEW131087 UOI131086:UOS131087 UYE131086:UYO131087 VIA131086:VIK131087 VRW131086:VSG131087 WBS131086:WCC131087 WLO131086:WLY131087 WVK131086:WVU131087 C196622:M196623 IY196622:JI196623 SU196622:TE196623 ACQ196622:ADA196623 AMM196622:AMW196623 AWI196622:AWS196623 BGE196622:BGO196623 BQA196622:BQK196623 BZW196622:CAG196623 CJS196622:CKC196623 CTO196622:CTY196623 DDK196622:DDU196623 DNG196622:DNQ196623 DXC196622:DXM196623 EGY196622:EHI196623 EQU196622:ERE196623 FAQ196622:FBA196623 FKM196622:FKW196623 FUI196622:FUS196623 GEE196622:GEO196623 GOA196622:GOK196623 GXW196622:GYG196623 HHS196622:HIC196623 HRO196622:HRY196623 IBK196622:IBU196623 ILG196622:ILQ196623 IVC196622:IVM196623 JEY196622:JFI196623 JOU196622:JPE196623 JYQ196622:JZA196623 KIM196622:KIW196623 KSI196622:KSS196623 LCE196622:LCO196623 LMA196622:LMK196623 LVW196622:LWG196623 MFS196622:MGC196623 MPO196622:MPY196623 MZK196622:MZU196623 NJG196622:NJQ196623 NTC196622:NTM196623 OCY196622:ODI196623 OMU196622:ONE196623 OWQ196622:OXA196623 PGM196622:PGW196623 PQI196622:PQS196623 QAE196622:QAO196623 QKA196622:QKK196623 QTW196622:QUG196623 RDS196622:REC196623 RNO196622:RNY196623 RXK196622:RXU196623 SHG196622:SHQ196623 SRC196622:SRM196623 TAY196622:TBI196623 TKU196622:TLE196623 TUQ196622:TVA196623 UEM196622:UEW196623 UOI196622:UOS196623 UYE196622:UYO196623 VIA196622:VIK196623 VRW196622:VSG196623 WBS196622:WCC196623 WLO196622:WLY196623 WVK196622:WVU196623 C262158:M262159 IY262158:JI262159 SU262158:TE262159 ACQ262158:ADA262159 AMM262158:AMW262159 AWI262158:AWS262159 BGE262158:BGO262159 BQA262158:BQK262159 BZW262158:CAG262159 CJS262158:CKC262159 CTO262158:CTY262159 DDK262158:DDU262159 DNG262158:DNQ262159 DXC262158:DXM262159 EGY262158:EHI262159 EQU262158:ERE262159 FAQ262158:FBA262159 FKM262158:FKW262159 FUI262158:FUS262159 GEE262158:GEO262159 GOA262158:GOK262159 GXW262158:GYG262159 HHS262158:HIC262159 HRO262158:HRY262159 IBK262158:IBU262159 ILG262158:ILQ262159 IVC262158:IVM262159 JEY262158:JFI262159 JOU262158:JPE262159 JYQ262158:JZA262159 KIM262158:KIW262159 KSI262158:KSS262159 LCE262158:LCO262159 LMA262158:LMK262159 LVW262158:LWG262159 MFS262158:MGC262159 MPO262158:MPY262159 MZK262158:MZU262159 NJG262158:NJQ262159 NTC262158:NTM262159 OCY262158:ODI262159 OMU262158:ONE262159 OWQ262158:OXA262159 PGM262158:PGW262159 PQI262158:PQS262159 QAE262158:QAO262159 QKA262158:QKK262159 QTW262158:QUG262159 RDS262158:REC262159 RNO262158:RNY262159 RXK262158:RXU262159 SHG262158:SHQ262159 SRC262158:SRM262159 TAY262158:TBI262159 TKU262158:TLE262159 TUQ262158:TVA262159 UEM262158:UEW262159 UOI262158:UOS262159 UYE262158:UYO262159 VIA262158:VIK262159 VRW262158:VSG262159 WBS262158:WCC262159 WLO262158:WLY262159 WVK262158:WVU262159 C327694:M327695 IY327694:JI327695 SU327694:TE327695 ACQ327694:ADA327695 AMM327694:AMW327695 AWI327694:AWS327695 BGE327694:BGO327695 BQA327694:BQK327695 BZW327694:CAG327695 CJS327694:CKC327695 CTO327694:CTY327695 DDK327694:DDU327695 DNG327694:DNQ327695 DXC327694:DXM327695 EGY327694:EHI327695 EQU327694:ERE327695 FAQ327694:FBA327695 FKM327694:FKW327695 FUI327694:FUS327695 GEE327694:GEO327695 GOA327694:GOK327695 GXW327694:GYG327695 HHS327694:HIC327695 HRO327694:HRY327695 IBK327694:IBU327695 ILG327694:ILQ327695 IVC327694:IVM327695 JEY327694:JFI327695 JOU327694:JPE327695 JYQ327694:JZA327695 KIM327694:KIW327695 KSI327694:KSS327695 LCE327694:LCO327695 LMA327694:LMK327695 LVW327694:LWG327695 MFS327694:MGC327695 MPO327694:MPY327695 MZK327694:MZU327695 NJG327694:NJQ327695 NTC327694:NTM327695 OCY327694:ODI327695 OMU327694:ONE327695 OWQ327694:OXA327695 PGM327694:PGW327695 PQI327694:PQS327695 QAE327694:QAO327695 QKA327694:QKK327695 QTW327694:QUG327695 RDS327694:REC327695 RNO327694:RNY327695 RXK327694:RXU327695 SHG327694:SHQ327695 SRC327694:SRM327695 TAY327694:TBI327695 TKU327694:TLE327695 TUQ327694:TVA327695 UEM327694:UEW327695 UOI327694:UOS327695 UYE327694:UYO327695 VIA327694:VIK327695 VRW327694:VSG327695 WBS327694:WCC327695 WLO327694:WLY327695 WVK327694:WVU327695 C393230:M393231 IY393230:JI393231 SU393230:TE393231 ACQ393230:ADA393231 AMM393230:AMW393231 AWI393230:AWS393231 BGE393230:BGO393231 BQA393230:BQK393231 BZW393230:CAG393231 CJS393230:CKC393231 CTO393230:CTY393231 DDK393230:DDU393231 DNG393230:DNQ393231 DXC393230:DXM393231 EGY393230:EHI393231 EQU393230:ERE393231 FAQ393230:FBA393231 FKM393230:FKW393231 FUI393230:FUS393231 GEE393230:GEO393231 GOA393230:GOK393231 GXW393230:GYG393231 HHS393230:HIC393231 HRO393230:HRY393231 IBK393230:IBU393231 ILG393230:ILQ393231 IVC393230:IVM393231 JEY393230:JFI393231 JOU393230:JPE393231 JYQ393230:JZA393231 KIM393230:KIW393231 KSI393230:KSS393231 LCE393230:LCO393231 LMA393230:LMK393231 LVW393230:LWG393231 MFS393230:MGC393231 MPO393230:MPY393231 MZK393230:MZU393231 NJG393230:NJQ393231 NTC393230:NTM393231 OCY393230:ODI393231 OMU393230:ONE393231 OWQ393230:OXA393231 PGM393230:PGW393231 PQI393230:PQS393231 QAE393230:QAO393231 QKA393230:QKK393231 QTW393230:QUG393231 RDS393230:REC393231 RNO393230:RNY393231 RXK393230:RXU393231 SHG393230:SHQ393231 SRC393230:SRM393231 TAY393230:TBI393231 TKU393230:TLE393231 TUQ393230:TVA393231 UEM393230:UEW393231 UOI393230:UOS393231 UYE393230:UYO393231 VIA393230:VIK393231 VRW393230:VSG393231 WBS393230:WCC393231 WLO393230:WLY393231 WVK393230:WVU393231 C458766:M458767 IY458766:JI458767 SU458766:TE458767 ACQ458766:ADA458767 AMM458766:AMW458767 AWI458766:AWS458767 BGE458766:BGO458767 BQA458766:BQK458767 BZW458766:CAG458767 CJS458766:CKC458767 CTO458766:CTY458767 DDK458766:DDU458767 DNG458766:DNQ458767 DXC458766:DXM458767 EGY458766:EHI458767 EQU458766:ERE458767 FAQ458766:FBA458767 FKM458766:FKW458767 FUI458766:FUS458767 GEE458766:GEO458767 GOA458766:GOK458767 GXW458766:GYG458767 HHS458766:HIC458767 HRO458766:HRY458767 IBK458766:IBU458767 ILG458766:ILQ458767 IVC458766:IVM458767 JEY458766:JFI458767 JOU458766:JPE458767 JYQ458766:JZA458767 KIM458766:KIW458767 KSI458766:KSS458767 LCE458766:LCO458767 LMA458766:LMK458767 LVW458766:LWG458767 MFS458766:MGC458767 MPO458766:MPY458767 MZK458766:MZU458767 NJG458766:NJQ458767 NTC458766:NTM458767 OCY458766:ODI458767 OMU458766:ONE458767 OWQ458766:OXA458767 PGM458766:PGW458767 PQI458766:PQS458767 QAE458766:QAO458767 QKA458766:QKK458767 QTW458766:QUG458767 RDS458766:REC458767 RNO458766:RNY458767 RXK458766:RXU458767 SHG458766:SHQ458767 SRC458766:SRM458767 TAY458766:TBI458767 TKU458766:TLE458767 TUQ458766:TVA458767 UEM458766:UEW458767 UOI458766:UOS458767 UYE458766:UYO458767 VIA458766:VIK458767 VRW458766:VSG458767 WBS458766:WCC458767 WLO458766:WLY458767 WVK458766:WVU458767 C524302:M524303 IY524302:JI524303 SU524302:TE524303 ACQ524302:ADA524303 AMM524302:AMW524303 AWI524302:AWS524303 BGE524302:BGO524303 BQA524302:BQK524303 BZW524302:CAG524303 CJS524302:CKC524303 CTO524302:CTY524303 DDK524302:DDU524303 DNG524302:DNQ524303 DXC524302:DXM524303 EGY524302:EHI524303 EQU524302:ERE524303 FAQ524302:FBA524303 FKM524302:FKW524303 FUI524302:FUS524303 GEE524302:GEO524303 GOA524302:GOK524303 GXW524302:GYG524303 HHS524302:HIC524303 HRO524302:HRY524303 IBK524302:IBU524303 ILG524302:ILQ524303 IVC524302:IVM524303 JEY524302:JFI524303 JOU524302:JPE524303 JYQ524302:JZA524303 KIM524302:KIW524303 KSI524302:KSS524303 LCE524302:LCO524303 LMA524302:LMK524303 LVW524302:LWG524303 MFS524302:MGC524303 MPO524302:MPY524303 MZK524302:MZU524303 NJG524302:NJQ524303 NTC524302:NTM524303 OCY524302:ODI524303 OMU524302:ONE524303 OWQ524302:OXA524303 PGM524302:PGW524303 PQI524302:PQS524303 QAE524302:QAO524303 QKA524302:QKK524303 QTW524302:QUG524303 RDS524302:REC524303 RNO524302:RNY524303 RXK524302:RXU524303 SHG524302:SHQ524303 SRC524302:SRM524303 TAY524302:TBI524303 TKU524302:TLE524303 TUQ524302:TVA524303 UEM524302:UEW524303 UOI524302:UOS524303 UYE524302:UYO524303 VIA524302:VIK524303 VRW524302:VSG524303 WBS524302:WCC524303 WLO524302:WLY524303 WVK524302:WVU524303 C589838:M589839 IY589838:JI589839 SU589838:TE589839 ACQ589838:ADA589839 AMM589838:AMW589839 AWI589838:AWS589839 BGE589838:BGO589839 BQA589838:BQK589839 BZW589838:CAG589839 CJS589838:CKC589839 CTO589838:CTY589839 DDK589838:DDU589839 DNG589838:DNQ589839 DXC589838:DXM589839 EGY589838:EHI589839 EQU589838:ERE589839 FAQ589838:FBA589839 FKM589838:FKW589839 FUI589838:FUS589839 GEE589838:GEO589839 GOA589838:GOK589839 GXW589838:GYG589839 HHS589838:HIC589839 HRO589838:HRY589839 IBK589838:IBU589839 ILG589838:ILQ589839 IVC589838:IVM589839 JEY589838:JFI589839 JOU589838:JPE589839 JYQ589838:JZA589839 KIM589838:KIW589839 KSI589838:KSS589839 LCE589838:LCO589839 LMA589838:LMK589839 LVW589838:LWG589839 MFS589838:MGC589839 MPO589838:MPY589839 MZK589838:MZU589839 NJG589838:NJQ589839 NTC589838:NTM589839 OCY589838:ODI589839 OMU589838:ONE589839 OWQ589838:OXA589839 PGM589838:PGW589839 PQI589838:PQS589839 QAE589838:QAO589839 QKA589838:QKK589839 QTW589838:QUG589839 RDS589838:REC589839 RNO589838:RNY589839 RXK589838:RXU589839 SHG589838:SHQ589839 SRC589838:SRM589839 TAY589838:TBI589839 TKU589838:TLE589839 TUQ589838:TVA589839 UEM589838:UEW589839 UOI589838:UOS589839 UYE589838:UYO589839 VIA589838:VIK589839 VRW589838:VSG589839 WBS589838:WCC589839 WLO589838:WLY589839 WVK589838:WVU589839 C655374:M655375 IY655374:JI655375 SU655374:TE655375 ACQ655374:ADA655375 AMM655374:AMW655375 AWI655374:AWS655375 BGE655374:BGO655375 BQA655374:BQK655375 BZW655374:CAG655375 CJS655374:CKC655375 CTO655374:CTY655375 DDK655374:DDU655375 DNG655374:DNQ655375 DXC655374:DXM655375 EGY655374:EHI655375 EQU655374:ERE655375 FAQ655374:FBA655375 FKM655374:FKW655375 FUI655374:FUS655375 GEE655374:GEO655375 GOA655374:GOK655375 GXW655374:GYG655375 HHS655374:HIC655375 HRO655374:HRY655375 IBK655374:IBU655375 ILG655374:ILQ655375 IVC655374:IVM655375 JEY655374:JFI655375 JOU655374:JPE655375 JYQ655374:JZA655375 KIM655374:KIW655375 KSI655374:KSS655375 LCE655374:LCO655375 LMA655374:LMK655375 LVW655374:LWG655375 MFS655374:MGC655375 MPO655374:MPY655375 MZK655374:MZU655375 NJG655374:NJQ655375 NTC655374:NTM655375 OCY655374:ODI655375 OMU655374:ONE655375 OWQ655374:OXA655375 PGM655374:PGW655375 PQI655374:PQS655375 QAE655374:QAO655375 QKA655374:QKK655375 QTW655374:QUG655375 RDS655374:REC655375 RNO655374:RNY655375 RXK655374:RXU655375 SHG655374:SHQ655375 SRC655374:SRM655375 TAY655374:TBI655375 TKU655374:TLE655375 TUQ655374:TVA655375 UEM655374:UEW655375 UOI655374:UOS655375 UYE655374:UYO655375 VIA655374:VIK655375 VRW655374:VSG655375 WBS655374:WCC655375 WLO655374:WLY655375 WVK655374:WVU655375 C720910:M720911 IY720910:JI720911 SU720910:TE720911 ACQ720910:ADA720911 AMM720910:AMW720911 AWI720910:AWS720911 BGE720910:BGO720911 BQA720910:BQK720911 BZW720910:CAG720911 CJS720910:CKC720911 CTO720910:CTY720911 DDK720910:DDU720911 DNG720910:DNQ720911 DXC720910:DXM720911 EGY720910:EHI720911 EQU720910:ERE720911 FAQ720910:FBA720911 FKM720910:FKW720911 FUI720910:FUS720911 GEE720910:GEO720911 GOA720910:GOK720911 GXW720910:GYG720911 HHS720910:HIC720911 HRO720910:HRY720911 IBK720910:IBU720911 ILG720910:ILQ720911 IVC720910:IVM720911 JEY720910:JFI720911 JOU720910:JPE720911 JYQ720910:JZA720911 KIM720910:KIW720911 KSI720910:KSS720911 LCE720910:LCO720911 LMA720910:LMK720911 LVW720910:LWG720911 MFS720910:MGC720911 MPO720910:MPY720911 MZK720910:MZU720911 NJG720910:NJQ720911 NTC720910:NTM720911 OCY720910:ODI720911 OMU720910:ONE720911 OWQ720910:OXA720911 PGM720910:PGW720911 PQI720910:PQS720911 QAE720910:QAO720911 QKA720910:QKK720911 QTW720910:QUG720911 RDS720910:REC720911 RNO720910:RNY720911 RXK720910:RXU720911 SHG720910:SHQ720911 SRC720910:SRM720911 TAY720910:TBI720911 TKU720910:TLE720911 TUQ720910:TVA720911 UEM720910:UEW720911 UOI720910:UOS720911 UYE720910:UYO720911 VIA720910:VIK720911 VRW720910:VSG720911 WBS720910:WCC720911 WLO720910:WLY720911 WVK720910:WVU720911 C786446:M786447 IY786446:JI786447 SU786446:TE786447 ACQ786446:ADA786447 AMM786446:AMW786447 AWI786446:AWS786447 BGE786446:BGO786447 BQA786446:BQK786447 BZW786446:CAG786447 CJS786446:CKC786447 CTO786446:CTY786447 DDK786446:DDU786447 DNG786446:DNQ786447 DXC786446:DXM786447 EGY786446:EHI786447 EQU786446:ERE786447 FAQ786446:FBA786447 FKM786446:FKW786447 FUI786446:FUS786447 GEE786446:GEO786447 GOA786446:GOK786447 GXW786446:GYG786447 HHS786446:HIC786447 HRO786446:HRY786447 IBK786446:IBU786447 ILG786446:ILQ786447 IVC786446:IVM786447 JEY786446:JFI786447 JOU786446:JPE786447 JYQ786446:JZA786447 KIM786446:KIW786447 KSI786446:KSS786447 LCE786446:LCO786447 LMA786446:LMK786447 LVW786446:LWG786447 MFS786446:MGC786447 MPO786446:MPY786447 MZK786446:MZU786447 NJG786446:NJQ786447 NTC786446:NTM786447 OCY786446:ODI786447 OMU786446:ONE786447 OWQ786446:OXA786447 PGM786446:PGW786447 PQI786446:PQS786447 QAE786446:QAO786447 QKA786446:QKK786447 QTW786446:QUG786447 RDS786446:REC786447 RNO786446:RNY786447 RXK786446:RXU786447 SHG786446:SHQ786447 SRC786446:SRM786447 TAY786446:TBI786447 TKU786446:TLE786447 TUQ786446:TVA786447 UEM786446:UEW786447 UOI786446:UOS786447 UYE786446:UYO786447 VIA786446:VIK786447 VRW786446:VSG786447 WBS786446:WCC786447 WLO786446:WLY786447 WVK786446:WVU786447 C851982:M851983 IY851982:JI851983 SU851982:TE851983 ACQ851982:ADA851983 AMM851982:AMW851983 AWI851982:AWS851983 BGE851982:BGO851983 BQA851982:BQK851983 BZW851982:CAG851983 CJS851982:CKC851983 CTO851982:CTY851983 DDK851982:DDU851983 DNG851982:DNQ851983 DXC851982:DXM851983 EGY851982:EHI851983 EQU851982:ERE851983 FAQ851982:FBA851983 FKM851982:FKW851983 FUI851982:FUS851983 GEE851982:GEO851983 GOA851982:GOK851983 GXW851982:GYG851983 HHS851982:HIC851983 HRO851982:HRY851983 IBK851982:IBU851983 ILG851982:ILQ851983 IVC851982:IVM851983 JEY851982:JFI851983 JOU851982:JPE851983 JYQ851982:JZA851983 KIM851982:KIW851983 KSI851982:KSS851983 LCE851982:LCO851983 LMA851982:LMK851983 LVW851982:LWG851983 MFS851982:MGC851983 MPO851982:MPY851983 MZK851982:MZU851983 NJG851982:NJQ851983 NTC851982:NTM851983 OCY851982:ODI851983 OMU851982:ONE851983 OWQ851982:OXA851983 PGM851982:PGW851983 PQI851982:PQS851983 QAE851982:QAO851983 QKA851982:QKK851983 QTW851982:QUG851983 RDS851982:REC851983 RNO851982:RNY851983 RXK851982:RXU851983 SHG851982:SHQ851983 SRC851982:SRM851983 TAY851982:TBI851983 TKU851982:TLE851983 TUQ851982:TVA851983 UEM851982:UEW851983 UOI851982:UOS851983 UYE851982:UYO851983 VIA851982:VIK851983 VRW851982:VSG851983 WBS851982:WCC851983 WLO851982:WLY851983 WVK851982:WVU851983 C917518:M917519 IY917518:JI917519 SU917518:TE917519 ACQ917518:ADA917519 AMM917518:AMW917519 AWI917518:AWS917519 BGE917518:BGO917519 BQA917518:BQK917519 BZW917518:CAG917519 CJS917518:CKC917519 CTO917518:CTY917519 DDK917518:DDU917519 DNG917518:DNQ917519 DXC917518:DXM917519 EGY917518:EHI917519 EQU917518:ERE917519 FAQ917518:FBA917519 FKM917518:FKW917519 FUI917518:FUS917519 GEE917518:GEO917519 GOA917518:GOK917519 GXW917518:GYG917519 HHS917518:HIC917519 HRO917518:HRY917519 IBK917518:IBU917519 ILG917518:ILQ917519 IVC917518:IVM917519 JEY917518:JFI917519 JOU917518:JPE917519 JYQ917518:JZA917519 KIM917518:KIW917519 KSI917518:KSS917519 LCE917518:LCO917519 LMA917518:LMK917519 LVW917518:LWG917519 MFS917518:MGC917519 MPO917518:MPY917519 MZK917518:MZU917519 NJG917518:NJQ917519 NTC917518:NTM917519 OCY917518:ODI917519 OMU917518:ONE917519 OWQ917518:OXA917519 PGM917518:PGW917519 PQI917518:PQS917519 QAE917518:QAO917519 QKA917518:QKK917519 QTW917518:QUG917519 RDS917518:REC917519 RNO917518:RNY917519 RXK917518:RXU917519 SHG917518:SHQ917519 SRC917518:SRM917519 TAY917518:TBI917519 TKU917518:TLE917519 TUQ917518:TVA917519 UEM917518:UEW917519 UOI917518:UOS917519 UYE917518:UYO917519 VIA917518:VIK917519 VRW917518:VSG917519 WBS917518:WCC917519 WLO917518:WLY917519 WVK917518:WVU917519 C983054:M983055 IY983054:JI983055 SU983054:TE983055 ACQ983054:ADA983055 AMM983054:AMW983055 AWI983054:AWS983055 BGE983054:BGO983055 BQA983054:BQK983055 BZW983054:CAG983055 CJS983054:CKC983055 CTO983054:CTY983055 DDK983054:DDU983055 DNG983054:DNQ983055 DXC983054:DXM983055 EGY983054:EHI983055 EQU983054:ERE983055 FAQ983054:FBA983055 FKM983054:FKW983055 FUI983054:FUS983055 GEE983054:GEO983055 GOA983054:GOK983055 GXW983054:GYG983055 HHS983054:HIC983055 HRO983054:HRY983055 IBK983054:IBU983055 ILG983054:ILQ983055 IVC983054:IVM983055 JEY983054:JFI983055 JOU983054:JPE983055 JYQ983054:JZA983055 KIM983054:KIW983055 KSI983054:KSS983055 LCE983054:LCO983055 LMA983054:LMK983055 LVW983054:LWG983055 MFS983054:MGC983055 MPO983054:MPY983055 MZK983054:MZU983055 NJG983054:NJQ983055 NTC983054:NTM983055 OCY983054:ODI983055 OMU983054:ONE983055 OWQ983054:OXA983055 PGM983054:PGW983055 PQI983054:PQS983055 QAE983054:QAO983055 QKA983054:QKK983055 QTW983054:QUG983055 RDS983054:REC983055 RNO983054:RNY983055 RXK983054:RXU983055 SHG983054:SHQ983055 SRC983054:SRM983055 TAY983054:TBI983055 TKU983054:TLE983055 TUQ983054:TVA983055 UEM983054:UEW983055 UOI983054:UOS983055 UYE983054:UYO983055 VIA983054:VIK983055 VRW983054:VSG983055 WBS983054:WCC983055 WLO983054:WLY983055 WVK983054:WVU983055 IY24:JF27 SU24:TB27 ACQ24:ACX27 AMM24:AMT27 AWI24:AWP27 BGE24:BGL27 BQA24:BQH27 BZW24:CAD27 CJS24:CJZ27 CTO24:CTV27 DDK24:DDR27 DNG24:DNN27 DXC24:DXJ27 EGY24:EHF27 EQU24:ERB27 FAQ24:FAX27 FKM24:FKT27 FUI24:FUP27 GEE24:GEL27 GOA24:GOH27 GXW24:GYD27 HHS24:HHZ27 HRO24:HRV27 IBK24:IBR27 ILG24:ILN27 IVC24:IVJ27 JEY24:JFF27 JOU24:JPB27 JYQ24:JYX27 KIM24:KIT27 KSI24:KSP27 LCE24:LCL27 LMA24:LMH27 LVW24:LWD27 MFS24:MFZ27 MPO24:MPV27 MZK24:MZR27 NJG24:NJN27 NTC24:NTJ27 OCY24:ODF27 OMU24:ONB27 OWQ24:OWX27 PGM24:PGT27 PQI24:PQP27 QAE24:QAL27 QKA24:QKH27 QTW24:QUD27 RDS24:RDZ27 RNO24:RNV27 RXK24:RXR27 SHG24:SHN27 SRC24:SRJ27 TAY24:TBF27 TKU24:TLB27 TUQ24:TUX27 UEM24:UET27 UOI24:UOP27 UYE24:UYL27 VIA24:VIH27 VRW24:VSD27 WBS24:WBZ27 WLO24:WLV27 WVK24:WVR27 C65552:J65555 IY65552:JF65555 SU65552:TB65555 ACQ65552:ACX65555 AMM65552:AMT65555 AWI65552:AWP65555 BGE65552:BGL65555 BQA65552:BQH65555 BZW65552:CAD65555 CJS65552:CJZ65555 CTO65552:CTV65555 DDK65552:DDR65555 DNG65552:DNN65555 DXC65552:DXJ65555 EGY65552:EHF65555 EQU65552:ERB65555 FAQ65552:FAX65555 FKM65552:FKT65555 FUI65552:FUP65555 GEE65552:GEL65555 GOA65552:GOH65555 GXW65552:GYD65555 HHS65552:HHZ65555 HRO65552:HRV65555 IBK65552:IBR65555 ILG65552:ILN65555 IVC65552:IVJ65555 JEY65552:JFF65555 JOU65552:JPB65555 JYQ65552:JYX65555 KIM65552:KIT65555 KSI65552:KSP65555 LCE65552:LCL65555 LMA65552:LMH65555 LVW65552:LWD65555 MFS65552:MFZ65555 MPO65552:MPV65555 MZK65552:MZR65555 NJG65552:NJN65555 NTC65552:NTJ65555 OCY65552:ODF65555 OMU65552:ONB65555 OWQ65552:OWX65555 PGM65552:PGT65555 PQI65552:PQP65555 QAE65552:QAL65555 QKA65552:QKH65555 QTW65552:QUD65555 RDS65552:RDZ65555 RNO65552:RNV65555 RXK65552:RXR65555 SHG65552:SHN65555 SRC65552:SRJ65555 TAY65552:TBF65555 TKU65552:TLB65555 TUQ65552:TUX65555 UEM65552:UET65555 UOI65552:UOP65555 UYE65552:UYL65555 VIA65552:VIH65555 VRW65552:VSD65555 WBS65552:WBZ65555 WLO65552:WLV65555 WVK65552:WVR65555 C131088:J131091 IY131088:JF131091 SU131088:TB131091 ACQ131088:ACX131091 AMM131088:AMT131091 AWI131088:AWP131091 BGE131088:BGL131091 BQA131088:BQH131091 BZW131088:CAD131091 CJS131088:CJZ131091 CTO131088:CTV131091 DDK131088:DDR131091 DNG131088:DNN131091 DXC131088:DXJ131091 EGY131088:EHF131091 EQU131088:ERB131091 FAQ131088:FAX131091 FKM131088:FKT131091 FUI131088:FUP131091 GEE131088:GEL131091 GOA131088:GOH131091 GXW131088:GYD131091 HHS131088:HHZ131091 HRO131088:HRV131091 IBK131088:IBR131091 ILG131088:ILN131091 IVC131088:IVJ131091 JEY131088:JFF131091 JOU131088:JPB131091 JYQ131088:JYX131091 KIM131088:KIT131091 KSI131088:KSP131091 LCE131088:LCL131091 LMA131088:LMH131091 LVW131088:LWD131091 MFS131088:MFZ131091 MPO131088:MPV131091 MZK131088:MZR131091 NJG131088:NJN131091 NTC131088:NTJ131091 OCY131088:ODF131091 OMU131088:ONB131091 OWQ131088:OWX131091 PGM131088:PGT131091 PQI131088:PQP131091 QAE131088:QAL131091 QKA131088:QKH131091 QTW131088:QUD131091 RDS131088:RDZ131091 RNO131088:RNV131091 RXK131088:RXR131091 SHG131088:SHN131091 SRC131088:SRJ131091 TAY131088:TBF131091 TKU131088:TLB131091 TUQ131088:TUX131091 UEM131088:UET131091 UOI131088:UOP131091 UYE131088:UYL131091 VIA131088:VIH131091 VRW131088:VSD131091 WBS131088:WBZ131091 WLO131088:WLV131091 WVK131088:WVR131091 C196624:J196627 IY196624:JF196627 SU196624:TB196627 ACQ196624:ACX196627 AMM196624:AMT196627 AWI196624:AWP196627 BGE196624:BGL196627 BQA196624:BQH196627 BZW196624:CAD196627 CJS196624:CJZ196627 CTO196624:CTV196627 DDK196624:DDR196627 DNG196624:DNN196627 DXC196624:DXJ196627 EGY196624:EHF196627 EQU196624:ERB196627 FAQ196624:FAX196627 FKM196624:FKT196627 FUI196624:FUP196627 GEE196624:GEL196627 GOA196624:GOH196627 GXW196624:GYD196627 HHS196624:HHZ196627 HRO196624:HRV196627 IBK196624:IBR196627 ILG196624:ILN196627 IVC196624:IVJ196627 JEY196624:JFF196627 JOU196624:JPB196627 JYQ196624:JYX196627 KIM196624:KIT196627 KSI196624:KSP196627 LCE196624:LCL196627 LMA196624:LMH196627 LVW196624:LWD196627 MFS196624:MFZ196627 MPO196624:MPV196627 MZK196624:MZR196627 NJG196624:NJN196627 NTC196624:NTJ196627 OCY196624:ODF196627 OMU196624:ONB196627 OWQ196624:OWX196627 PGM196624:PGT196627 PQI196624:PQP196627 QAE196624:QAL196627 QKA196624:QKH196627 QTW196624:QUD196627 RDS196624:RDZ196627 RNO196624:RNV196627 RXK196624:RXR196627 SHG196624:SHN196627 SRC196624:SRJ196627 TAY196624:TBF196627 TKU196624:TLB196627 TUQ196624:TUX196627 UEM196624:UET196627 UOI196624:UOP196627 UYE196624:UYL196627 VIA196624:VIH196627 VRW196624:VSD196627 WBS196624:WBZ196627 WLO196624:WLV196627 WVK196624:WVR196627 C262160:J262163 IY262160:JF262163 SU262160:TB262163 ACQ262160:ACX262163 AMM262160:AMT262163 AWI262160:AWP262163 BGE262160:BGL262163 BQA262160:BQH262163 BZW262160:CAD262163 CJS262160:CJZ262163 CTO262160:CTV262163 DDK262160:DDR262163 DNG262160:DNN262163 DXC262160:DXJ262163 EGY262160:EHF262163 EQU262160:ERB262163 FAQ262160:FAX262163 FKM262160:FKT262163 FUI262160:FUP262163 GEE262160:GEL262163 GOA262160:GOH262163 GXW262160:GYD262163 HHS262160:HHZ262163 HRO262160:HRV262163 IBK262160:IBR262163 ILG262160:ILN262163 IVC262160:IVJ262163 JEY262160:JFF262163 JOU262160:JPB262163 JYQ262160:JYX262163 KIM262160:KIT262163 KSI262160:KSP262163 LCE262160:LCL262163 LMA262160:LMH262163 LVW262160:LWD262163 MFS262160:MFZ262163 MPO262160:MPV262163 MZK262160:MZR262163 NJG262160:NJN262163 NTC262160:NTJ262163 OCY262160:ODF262163 OMU262160:ONB262163 OWQ262160:OWX262163 PGM262160:PGT262163 PQI262160:PQP262163 QAE262160:QAL262163 QKA262160:QKH262163 QTW262160:QUD262163 RDS262160:RDZ262163 RNO262160:RNV262163 RXK262160:RXR262163 SHG262160:SHN262163 SRC262160:SRJ262163 TAY262160:TBF262163 TKU262160:TLB262163 TUQ262160:TUX262163 UEM262160:UET262163 UOI262160:UOP262163 UYE262160:UYL262163 VIA262160:VIH262163 VRW262160:VSD262163 WBS262160:WBZ262163 WLO262160:WLV262163 WVK262160:WVR262163 C327696:J327699 IY327696:JF327699 SU327696:TB327699 ACQ327696:ACX327699 AMM327696:AMT327699 AWI327696:AWP327699 BGE327696:BGL327699 BQA327696:BQH327699 BZW327696:CAD327699 CJS327696:CJZ327699 CTO327696:CTV327699 DDK327696:DDR327699 DNG327696:DNN327699 DXC327696:DXJ327699 EGY327696:EHF327699 EQU327696:ERB327699 FAQ327696:FAX327699 FKM327696:FKT327699 FUI327696:FUP327699 GEE327696:GEL327699 GOA327696:GOH327699 GXW327696:GYD327699 HHS327696:HHZ327699 HRO327696:HRV327699 IBK327696:IBR327699 ILG327696:ILN327699 IVC327696:IVJ327699 JEY327696:JFF327699 JOU327696:JPB327699 JYQ327696:JYX327699 KIM327696:KIT327699 KSI327696:KSP327699 LCE327696:LCL327699 LMA327696:LMH327699 LVW327696:LWD327699 MFS327696:MFZ327699 MPO327696:MPV327699 MZK327696:MZR327699 NJG327696:NJN327699 NTC327696:NTJ327699 OCY327696:ODF327699 OMU327696:ONB327699 OWQ327696:OWX327699 PGM327696:PGT327699 PQI327696:PQP327699 QAE327696:QAL327699 QKA327696:QKH327699 QTW327696:QUD327699 RDS327696:RDZ327699 RNO327696:RNV327699 RXK327696:RXR327699 SHG327696:SHN327699 SRC327696:SRJ327699 TAY327696:TBF327699 TKU327696:TLB327699 TUQ327696:TUX327699 UEM327696:UET327699 UOI327696:UOP327699 UYE327696:UYL327699 VIA327696:VIH327699 VRW327696:VSD327699 WBS327696:WBZ327699 WLO327696:WLV327699 WVK327696:WVR327699 C393232:J393235 IY393232:JF393235 SU393232:TB393235 ACQ393232:ACX393235 AMM393232:AMT393235 AWI393232:AWP393235 BGE393232:BGL393235 BQA393232:BQH393235 BZW393232:CAD393235 CJS393232:CJZ393235 CTO393232:CTV393235 DDK393232:DDR393235 DNG393232:DNN393235 DXC393232:DXJ393235 EGY393232:EHF393235 EQU393232:ERB393235 FAQ393232:FAX393235 FKM393232:FKT393235 FUI393232:FUP393235 GEE393232:GEL393235 GOA393232:GOH393235 GXW393232:GYD393235 HHS393232:HHZ393235 HRO393232:HRV393235 IBK393232:IBR393235 ILG393232:ILN393235 IVC393232:IVJ393235 JEY393232:JFF393235 JOU393232:JPB393235 JYQ393232:JYX393235 KIM393232:KIT393235 KSI393232:KSP393235 LCE393232:LCL393235 LMA393232:LMH393235 LVW393232:LWD393235 MFS393232:MFZ393235 MPO393232:MPV393235 MZK393232:MZR393235 NJG393232:NJN393235 NTC393232:NTJ393235 OCY393232:ODF393235 OMU393232:ONB393235 OWQ393232:OWX393235 PGM393232:PGT393235 PQI393232:PQP393235 QAE393232:QAL393235 QKA393232:QKH393235 QTW393232:QUD393235 RDS393232:RDZ393235 RNO393232:RNV393235 RXK393232:RXR393235 SHG393232:SHN393235 SRC393232:SRJ393235 TAY393232:TBF393235 TKU393232:TLB393235 TUQ393232:TUX393235 UEM393232:UET393235 UOI393232:UOP393235 UYE393232:UYL393235 VIA393232:VIH393235 VRW393232:VSD393235 WBS393232:WBZ393235 WLO393232:WLV393235 WVK393232:WVR393235 C458768:J458771 IY458768:JF458771 SU458768:TB458771 ACQ458768:ACX458771 AMM458768:AMT458771 AWI458768:AWP458771 BGE458768:BGL458771 BQA458768:BQH458771 BZW458768:CAD458771 CJS458768:CJZ458771 CTO458768:CTV458771 DDK458768:DDR458771 DNG458768:DNN458771 DXC458768:DXJ458771 EGY458768:EHF458771 EQU458768:ERB458771 FAQ458768:FAX458771 FKM458768:FKT458771 FUI458768:FUP458771 GEE458768:GEL458771 GOA458768:GOH458771 GXW458768:GYD458771 HHS458768:HHZ458771 HRO458768:HRV458771 IBK458768:IBR458771 ILG458768:ILN458771 IVC458768:IVJ458771 JEY458768:JFF458771 JOU458768:JPB458771 JYQ458768:JYX458771 KIM458768:KIT458771 KSI458768:KSP458771 LCE458768:LCL458771 LMA458768:LMH458771 LVW458768:LWD458771 MFS458768:MFZ458771 MPO458768:MPV458771 MZK458768:MZR458771 NJG458768:NJN458771 NTC458768:NTJ458771 OCY458768:ODF458771 OMU458768:ONB458771 OWQ458768:OWX458771 PGM458768:PGT458771 PQI458768:PQP458771 QAE458768:QAL458771 QKA458768:QKH458771 QTW458768:QUD458771 RDS458768:RDZ458771 RNO458768:RNV458771 RXK458768:RXR458771 SHG458768:SHN458771 SRC458768:SRJ458771 TAY458768:TBF458771 TKU458768:TLB458771 TUQ458768:TUX458771 UEM458768:UET458771 UOI458768:UOP458771 UYE458768:UYL458771 VIA458768:VIH458771 VRW458768:VSD458771 WBS458768:WBZ458771 WLO458768:WLV458771 WVK458768:WVR458771 C524304:J524307 IY524304:JF524307 SU524304:TB524307 ACQ524304:ACX524307 AMM524304:AMT524307 AWI524304:AWP524307 BGE524304:BGL524307 BQA524304:BQH524307 BZW524304:CAD524307 CJS524304:CJZ524307 CTO524304:CTV524307 DDK524304:DDR524307 DNG524304:DNN524307 DXC524304:DXJ524307 EGY524304:EHF524307 EQU524304:ERB524307 FAQ524304:FAX524307 FKM524304:FKT524307 FUI524304:FUP524307 GEE524304:GEL524307 GOA524304:GOH524307 GXW524304:GYD524307 HHS524304:HHZ524307 HRO524304:HRV524307 IBK524304:IBR524307 ILG524304:ILN524307 IVC524304:IVJ524307 JEY524304:JFF524307 JOU524304:JPB524307 JYQ524304:JYX524307 KIM524304:KIT524307 KSI524304:KSP524307 LCE524304:LCL524307 LMA524304:LMH524307 LVW524304:LWD524307 MFS524304:MFZ524307 MPO524304:MPV524307 MZK524304:MZR524307 NJG524304:NJN524307 NTC524304:NTJ524307 OCY524304:ODF524307 OMU524304:ONB524307 OWQ524304:OWX524307 PGM524304:PGT524307 PQI524304:PQP524307 QAE524304:QAL524307 QKA524304:QKH524307 QTW524304:QUD524307 RDS524304:RDZ524307 RNO524304:RNV524307 RXK524304:RXR524307 SHG524304:SHN524307 SRC524304:SRJ524307 TAY524304:TBF524307 TKU524304:TLB524307 TUQ524304:TUX524307 UEM524304:UET524307 UOI524304:UOP524307 UYE524304:UYL524307 VIA524304:VIH524307 VRW524304:VSD524307 WBS524304:WBZ524307 WLO524304:WLV524307 WVK524304:WVR524307 C589840:J589843 IY589840:JF589843 SU589840:TB589843 ACQ589840:ACX589843 AMM589840:AMT589843 AWI589840:AWP589843 BGE589840:BGL589843 BQA589840:BQH589843 BZW589840:CAD589843 CJS589840:CJZ589843 CTO589840:CTV589843 DDK589840:DDR589843 DNG589840:DNN589843 DXC589840:DXJ589843 EGY589840:EHF589843 EQU589840:ERB589843 FAQ589840:FAX589843 FKM589840:FKT589843 FUI589840:FUP589843 GEE589840:GEL589843 GOA589840:GOH589843 GXW589840:GYD589843 HHS589840:HHZ589843 HRO589840:HRV589843 IBK589840:IBR589843 ILG589840:ILN589843 IVC589840:IVJ589843 JEY589840:JFF589843 JOU589840:JPB589843 JYQ589840:JYX589843 KIM589840:KIT589843 KSI589840:KSP589843 LCE589840:LCL589843 LMA589840:LMH589843 LVW589840:LWD589843 MFS589840:MFZ589843 MPO589840:MPV589843 MZK589840:MZR589843 NJG589840:NJN589843 NTC589840:NTJ589843 OCY589840:ODF589843 OMU589840:ONB589843 OWQ589840:OWX589843 PGM589840:PGT589843 PQI589840:PQP589843 QAE589840:QAL589843 QKA589840:QKH589843 QTW589840:QUD589843 RDS589840:RDZ589843 RNO589840:RNV589843 RXK589840:RXR589843 SHG589840:SHN589843 SRC589840:SRJ589843 TAY589840:TBF589843 TKU589840:TLB589843 TUQ589840:TUX589843 UEM589840:UET589843 UOI589840:UOP589843 UYE589840:UYL589843 VIA589840:VIH589843 VRW589840:VSD589843 WBS589840:WBZ589843 WLO589840:WLV589843 WVK589840:WVR589843 C655376:J655379 IY655376:JF655379 SU655376:TB655379 ACQ655376:ACX655379 AMM655376:AMT655379 AWI655376:AWP655379 BGE655376:BGL655379 BQA655376:BQH655379 BZW655376:CAD655379 CJS655376:CJZ655379 CTO655376:CTV655379 DDK655376:DDR655379 DNG655376:DNN655379 DXC655376:DXJ655379 EGY655376:EHF655379 EQU655376:ERB655379 FAQ655376:FAX655379 FKM655376:FKT655379 FUI655376:FUP655379 GEE655376:GEL655379 GOA655376:GOH655379 GXW655376:GYD655379 HHS655376:HHZ655379 HRO655376:HRV655379 IBK655376:IBR655379 ILG655376:ILN655379 IVC655376:IVJ655379 JEY655376:JFF655379 JOU655376:JPB655379 JYQ655376:JYX655379 KIM655376:KIT655379 KSI655376:KSP655379 LCE655376:LCL655379 LMA655376:LMH655379 LVW655376:LWD655379 MFS655376:MFZ655379 MPO655376:MPV655379 MZK655376:MZR655379 NJG655376:NJN655379 NTC655376:NTJ655379 OCY655376:ODF655379 OMU655376:ONB655379 OWQ655376:OWX655379 PGM655376:PGT655379 PQI655376:PQP655379 QAE655376:QAL655379 QKA655376:QKH655379 QTW655376:QUD655379 RDS655376:RDZ655379 RNO655376:RNV655379 RXK655376:RXR655379 SHG655376:SHN655379 SRC655376:SRJ655379 TAY655376:TBF655379 TKU655376:TLB655379 TUQ655376:TUX655379 UEM655376:UET655379 UOI655376:UOP655379 UYE655376:UYL655379 VIA655376:VIH655379 VRW655376:VSD655379 WBS655376:WBZ655379 WLO655376:WLV655379 WVK655376:WVR655379 C720912:J720915 IY720912:JF720915 SU720912:TB720915 ACQ720912:ACX720915 AMM720912:AMT720915 AWI720912:AWP720915 BGE720912:BGL720915 BQA720912:BQH720915 BZW720912:CAD720915 CJS720912:CJZ720915 CTO720912:CTV720915 DDK720912:DDR720915 DNG720912:DNN720915 DXC720912:DXJ720915 EGY720912:EHF720915 EQU720912:ERB720915 FAQ720912:FAX720915 FKM720912:FKT720915 FUI720912:FUP720915 GEE720912:GEL720915 GOA720912:GOH720915 GXW720912:GYD720915 HHS720912:HHZ720915 HRO720912:HRV720915 IBK720912:IBR720915 ILG720912:ILN720915 IVC720912:IVJ720915 JEY720912:JFF720915 JOU720912:JPB720915 JYQ720912:JYX720915 KIM720912:KIT720915 KSI720912:KSP720915 LCE720912:LCL720915 LMA720912:LMH720915 LVW720912:LWD720915 MFS720912:MFZ720915 MPO720912:MPV720915 MZK720912:MZR720915 NJG720912:NJN720915 NTC720912:NTJ720915 OCY720912:ODF720915 OMU720912:ONB720915 OWQ720912:OWX720915 PGM720912:PGT720915 PQI720912:PQP720915 QAE720912:QAL720915 QKA720912:QKH720915 QTW720912:QUD720915 RDS720912:RDZ720915 RNO720912:RNV720915 RXK720912:RXR720915 SHG720912:SHN720915 SRC720912:SRJ720915 TAY720912:TBF720915 TKU720912:TLB720915 TUQ720912:TUX720915 UEM720912:UET720915 UOI720912:UOP720915 UYE720912:UYL720915 VIA720912:VIH720915 VRW720912:VSD720915 WBS720912:WBZ720915 WLO720912:WLV720915 WVK720912:WVR720915 C786448:J786451 IY786448:JF786451 SU786448:TB786451 ACQ786448:ACX786451 AMM786448:AMT786451 AWI786448:AWP786451 BGE786448:BGL786451 BQA786448:BQH786451 BZW786448:CAD786451 CJS786448:CJZ786451 CTO786448:CTV786451 DDK786448:DDR786451 DNG786448:DNN786451 DXC786448:DXJ786451 EGY786448:EHF786451 EQU786448:ERB786451 FAQ786448:FAX786451 FKM786448:FKT786451 FUI786448:FUP786451 GEE786448:GEL786451 GOA786448:GOH786451 GXW786448:GYD786451 HHS786448:HHZ786451 HRO786448:HRV786451 IBK786448:IBR786451 ILG786448:ILN786451 IVC786448:IVJ786451 JEY786448:JFF786451 JOU786448:JPB786451 JYQ786448:JYX786451 KIM786448:KIT786451 KSI786448:KSP786451 LCE786448:LCL786451 LMA786448:LMH786451 LVW786448:LWD786451 MFS786448:MFZ786451 MPO786448:MPV786451 MZK786448:MZR786451 NJG786448:NJN786451 NTC786448:NTJ786451 OCY786448:ODF786451 OMU786448:ONB786451 OWQ786448:OWX786451 PGM786448:PGT786451 PQI786448:PQP786451 QAE786448:QAL786451 QKA786448:QKH786451 QTW786448:QUD786451 RDS786448:RDZ786451 RNO786448:RNV786451 RXK786448:RXR786451 SHG786448:SHN786451 SRC786448:SRJ786451 TAY786448:TBF786451 TKU786448:TLB786451 TUQ786448:TUX786451 UEM786448:UET786451 UOI786448:UOP786451 UYE786448:UYL786451 VIA786448:VIH786451 VRW786448:VSD786451 WBS786448:WBZ786451 WLO786448:WLV786451 WVK786448:WVR786451 C851984:J851987 IY851984:JF851987 SU851984:TB851987 ACQ851984:ACX851987 AMM851984:AMT851987 AWI851984:AWP851987 BGE851984:BGL851987 BQA851984:BQH851987 BZW851984:CAD851987 CJS851984:CJZ851987 CTO851984:CTV851987 DDK851984:DDR851987 DNG851984:DNN851987 DXC851984:DXJ851987 EGY851984:EHF851987 EQU851984:ERB851987 FAQ851984:FAX851987 FKM851984:FKT851987 FUI851984:FUP851987 GEE851984:GEL851987 GOA851984:GOH851987 GXW851984:GYD851987 HHS851984:HHZ851987 HRO851984:HRV851987 IBK851984:IBR851987 ILG851984:ILN851987 IVC851984:IVJ851987 JEY851984:JFF851987 JOU851984:JPB851987 JYQ851984:JYX851987 KIM851984:KIT851987 KSI851984:KSP851987 LCE851984:LCL851987 LMA851984:LMH851987 LVW851984:LWD851987 MFS851984:MFZ851987 MPO851984:MPV851987 MZK851984:MZR851987 NJG851984:NJN851987 NTC851984:NTJ851987 OCY851984:ODF851987 OMU851984:ONB851987 OWQ851984:OWX851987 PGM851984:PGT851987 PQI851984:PQP851987 QAE851984:QAL851987 QKA851984:QKH851987 QTW851984:QUD851987 RDS851984:RDZ851987 RNO851984:RNV851987 RXK851984:RXR851987 SHG851984:SHN851987 SRC851984:SRJ851987 TAY851984:TBF851987 TKU851984:TLB851987 TUQ851984:TUX851987 UEM851984:UET851987 UOI851984:UOP851987 UYE851984:UYL851987 VIA851984:VIH851987 VRW851984:VSD851987 WBS851984:WBZ851987 WLO851984:WLV851987 WVK851984:WVR851987 C917520:J917523 IY917520:JF917523 SU917520:TB917523 ACQ917520:ACX917523 AMM917520:AMT917523 AWI917520:AWP917523 BGE917520:BGL917523 BQA917520:BQH917523 BZW917520:CAD917523 CJS917520:CJZ917523 CTO917520:CTV917523 DDK917520:DDR917523 DNG917520:DNN917523 DXC917520:DXJ917523 EGY917520:EHF917523 EQU917520:ERB917523 FAQ917520:FAX917523 FKM917520:FKT917523 FUI917520:FUP917523 GEE917520:GEL917523 GOA917520:GOH917523 GXW917520:GYD917523 HHS917520:HHZ917523 HRO917520:HRV917523 IBK917520:IBR917523 ILG917520:ILN917523 IVC917520:IVJ917523 JEY917520:JFF917523 JOU917520:JPB917523 JYQ917520:JYX917523 KIM917520:KIT917523 KSI917520:KSP917523 LCE917520:LCL917523 LMA917520:LMH917523 LVW917520:LWD917523 MFS917520:MFZ917523 MPO917520:MPV917523 MZK917520:MZR917523 NJG917520:NJN917523 NTC917520:NTJ917523 OCY917520:ODF917523 OMU917520:ONB917523 OWQ917520:OWX917523 PGM917520:PGT917523 PQI917520:PQP917523 QAE917520:QAL917523 QKA917520:QKH917523 QTW917520:QUD917523 RDS917520:RDZ917523 RNO917520:RNV917523 RXK917520:RXR917523 SHG917520:SHN917523 SRC917520:SRJ917523 TAY917520:TBF917523 TKU917520:TLB917523 TUQ917520:TUX917523 UEM917520:UET917523 UOI917520:UOP917523 UYE917520:UYL917523 VIA917520:VIH917523 VRW917520:VSD917523 WBS917520:WBZ917523 WLO917520:WLV917523 WVK917520:WVR917523 C983056:J983059 IY983056:JF983059 SU983056:TB983059 ACQ983056:ACX983059 AMM983056:AMT983059 AWI983056:AWP983059 BGE983056:BGL983059 BQA983056:BQH983059 BZW983056:CAD983059 CJS983056:CJZ983059 CTO983056:CTV983059 DDK983056:DDR983059 DNG983056:DNN983059 DXC983056:DXJ983059 EGY983056:EHF983059 EQU983056:ERB983059 FAQ983056:FAX983059 FKM983056:FKT983059 FUI983056:FUP983059 GEE983056:GEL983059 GOA983056:GOH983059 GXW983056:GYD983059 HHS983056:HHZ983059 HRO983056:HRV983059 IBK983056:IBR983059 ILG983056:ILN983059 IVC983056:IVJ983059 JEY983056:JFF983059 JOU983056:JPB983059 JYQ983056:JYX983059 KIM983056:KIT983059 KSI983056:KSP983059 LCE983056:LCL983059 LMA983056:LMH983059 LVW983056:LWD983059 MFS983056:MFZ983059 MPO983056:MPV983059 MZK983056:MZR983059 NJG983056:NJN983059 NTC983056:NTJ983059 OCY983056:ODF983059 OMU983056:ONB983059 OWQ983056:OWX983059 PGM983056:PGT983059 PQI983056:PQP983059 QAE983056:QAL983059 QKA983056:QKH983059 QTW983056:QUD983059 RDS983056:RDZ983059 RNO983056:RNV983059 RXK983056:RXR983059 SHG983056:SHN983059 SRC983056:SRJ983059 TAY983056:TBF983059 TKU983056:TLB983059 TUQ983056:TUX983059 UEM983056:UET983059 UOI983056:UOP983059 UYE983056:UYL983059 VIA983056:VIH983059 VRW983056:VSD983059 WBS983056:WBZ983059 WLO983056:WLV983059 WVK983056:WVR983059 C17:E17 IY17:JA17 SU17:SW17 ACQ17:ACS17 AMM17:AMO17 AWI17:AWK17 BGE17:BGG17 BQA17:BQC17 BZW17:BZY17 CJS17:CJU17 CTO17:CTQ17 DDK17:DDM17 DNG17:DNI17 DXC17:DXE17 EGY17:EHA17 EQU17:EQW17 FAQ17:FAS17 FKM17:FKO17 FUI17:FUK17 GEE17:GEG17 GOA17:GOC17 GXW17:GXY17 HHS17:HHU17 HRO17:HRQ17 IBK17:IBM17 ILG17:ILI17 IVC17:IVE17 JEY17:JFA17 JOU17:JOW17 JYQ17:JYS17 KIM17:KIO17 KSI17:KSK17 LCE17:LCG17 LMA17:LMC17 LVW17:LVY17 MFS17:MFU17 MPO17:MPQ17 MZK17:MZM17 NJG17:NJI17 NTC17:NTE17 OCY17:ODA17 OMU17:OMW17 OWQ17:OWS17 PGM17:PGO17 PQI17:PQK17 QAE17:QAG17 QKA17:QKC17 QTW17:QTY17 RDS17:RDU17 RNO17:RNQ17 RXK17:RXM17 SHG17:SHI17 SRC17:SRE17 TAY17:TBA17 TKU17:TKW17 TUQ17:TUS17 UEM17:UEO17 UOI17:UOK17 UYE17:UYG17 VIA17:VIC17 VRW17:VRY17 WBS17:WBU17 WLO17:WLQ17 WVK17:WVM17 C65545:E65545 IY65545:JA65545 SU65545:SW65545 ACQ65545:ACS65545 AMM65545:AMO65545 AWI65545:AWK65545 BGE65545:BGG65545 BQA65545:BQC65545 BZW65545:BZY65545 CJS65545:CJU65545 CTO65545:CTQ65545 DDK65545:DDM65545 DNG65545:DNI65545 DXC65545:DXE65545 EGY65545:EHA65545 EQU65545:EQW65545 FAQ65545:FAS65545 FKM65545:FKO65545 FUI65545:FUK65545 GEE65545:GEG65545 GOA65545:GOC65545 GXW65545:GXY65545 HHS65545:HHU65545 HRO65545:HRQ65545 IBK65545:IBM65545 ILG65545:ILI65545 IVC65545:IVE65545 JEY65545:JFA65545 JOU65545:JOW65545 JYQ65545:JYS65545 KIM65545:KIO65545 KSI65545:KSK65545 LCE65545:LCG65545 LMA65545:LMC65545 LVW65545:LVY65545 MFS65545:MFU65545 MPO65545:MPQ65545 MZK65545:MZM65545 NJG65545:NJI65545 NTC65545:NTE65545 OCY65545:ODA65545 OMU65545:OMW65545 OWQ65545:OWS65545 PGM65545:PGO65545 PQI65545:PQK65545 QAE65545:QAG65545 QKA65545:QKC65545 QTW65545:QTY65545 RDS65545:RDU65545 RNO65545:RNQ65545 RXK65545:RXM65545 SHG65545:SHI65545 SRC65545:SRE65545 TAY65545:TBA65545 TKU65545:TKW65545 TUQ65545:TUS65545 UEM65545:UEO65545 UOI65545:UOK65545 UYE65545:UYG65545 VIA65545:VIC65545 VRW65545:VRY65545 WBS65545:WBU65545 WLO65545:WLQ65545 WVK65545:WVM65545 C131081:E131081 IY131081:JA131081 SU131081:SW131081 ACQ131081:ACS131081 AMM131081:AMO131081 AWI131081:AWK131081 BGE131081:BGG131081 BQA131081:BQC131081 BZW131081:BZY131081 CJS131081:CJU131081 CTO131081:CTQ131081 DDK131081:DDM131081 DNG131081:DNI131081 DXC131081:DXE131081 EGY131081:EHA131081 EQU131081:EQW131081 FAQ131081:FAS131081 FKM131081:FKO131081 FUI131081:FUK131081 GEE131081:GEG131081 GOA131081:GOC131081 GXW131081:GXY131081 HHS131081:HHU131081 HRO131081:HRQ131081 IBK131081:IBM131081 ILG131081:ILI131081 IVC131081:IVE131081 JEY131081:JFA131081 JOU131081:JOW131081 JYQ131081:JYS131081 KIM131081:KIO131081 KSI131081:KSK131081 LCE131081:LCG131081 LMA131081:LMC131081 LVW131081:LVY131081 MFS131081:MFU131081 MPO131081:MPQ131081 MZK131081:MZM131081 NJG131081:NJI131081 NTC131081:NTE131081 OCY131081:ODA131081 OMU131081:OMW131081 OWQ131081:OWS131081 PGM131081:PGO131081 PQI131081:PQK131081 QAE131081:QAG131081 QKA131081:QKC131081 QTW131081:QTY131081 RDS131081:RDU131081 RNO131081:RNQ131081 RXK131081:RXM131081 SHG131081:SHI131081 SRC131081:SRE131081 TAY131081:TBA131081 TKU131081:TKW131081 TUQ131081:TUS131081 UEM131081:UEO131081 UOI131081:UOK131081 UYE131081:UYG131081 VIA131081:VIC131081 VRW131081:VRY131081 WBS131081:WBU131081 WLO131081:WLQ131081 WVK131081:WVM131081 C196617:E196617 IY196617:JA196617 SU196617:SW196617 ACQ196617:ACS196617 AMM196617:AMO196617 AWI196617:AWK196617 BGE196617:BGG196617 BQA196617:BQC196617 BZW196617:BZY196617 CJS196617:CJU196617 CTO196617:CTQ196617 DDK196617:DDM196617 DNG196617:DNI196617 DXC196617:DXE196617 EGY196617:EHA196617 EQU196617:EQW196617 FAQ196617:FAS196617 FKM196617:FKO196617 FUI196617:FUK196617 GEE196617:GEG196617 GOA196617:GOC196617 GXW196617:GXY196617 HHS196617:HHU196617 HRO196617:HRQ196617 IBK196617:IBM196617 ILG196617:ILI196617 IVC196617:IVE196617 JEY196617:JFA196617 JOU196617:JOW196617 JYQ196617:JYS196617 KIM196617:KIO196617 KSI196617:KSK196617 LCE196617:LCG196617 LMA196617:LMC196617 LVW196617:LVY196617 MFS196617:MFU196617 MPO196617:MPQ196617 MZK196617:MZM196617 NJG196617:NJI196617 NTC196617:NTE196617 OCY196617:ODA196617 OMU196617:OMW196617 OWQ196617:OWS196617 PGM196617:PGO196617 PQI196617:PQK196617 QAE196617:QAG196617 QKA196617:QKC196617 QTW196617:QTY196617 RDS196617:RDU196617 RNO196617:RNQ196617 RXK196617:RXM196617 SHG196617:SHI196617 SRC196617:SRE196617 TAY196617:TBA196617 TKU196617:TKW196617 TUQ196617:TUS196617 UEM196617:UEO196617 UOI196617:UOK196617 UYE196617:UYG196617 VIA196617:VIC196617 VRW196617:VRY196617 WBS196617:WBU196617 WLO196617:WLQ196617 WVK196617:WVM196617 C262153:E262153 IY262153:JA262153 SU262153:SW262153 ACQ262153:ACS262153 AMM262153:AMO262153 AWI262153:AWK262153 BGE262153:BGG262153 BQA262153:BQC262153 BZW262153:BZY262153 CJS262153:CJU262153 CTO262153:CTQ262153 DDK262153:DDM262153 DNG262153:DNI262153 DXC262153:DXE262153 EGY262153:EHA262153 EQU262153:EQW262153 FAQ262153:FAS262153 FKM262153:FKO262153 FUI262153:FUK262153 GEE262153:GEG262153 GOA262153:GOC262153 GXW262153:GXY262153 HHS262153:HHU262153 HRO262153:HRQ262153 IBK262153:IBM262153 ILG262153:ILI262153 IVC262153:IVE262153 JEY262153:JFA262153 JOU262153:JOW262153 JYQ262153:JYS262153 KIM262153:KIO262153 KSI262153:KSK262153 LCE262153:LCG262153 LMA262153:LMC262153 LVW262153:LVY262153 MFS262153:MFU262153 MPO262153:MPQ262153 MZK262153:MZM262153 NJG262153:NJI262153 NTC262153:NTE262153 OCY262153:ODA262153 OMU262153:OMW262153 OWQ262153:OWS262153 PGM262153:PGO262153 PQI262153:PQK262153 QAE262153:QAG262153 QKA262153:QKC262153 QTW262153:QTY262153 RDS262153:RDU262153 RNO262153:RNQ262153 RXK262153:RXM262153 SHG262153:SHI262153 SRC262153:SRE262153 TAY262153:TBA262153 TKU262153:TKW262153 TUQ262153:TUS262153 UEM262153:UEO262153 UOI262153:UOK262153 UYE262153:UYG262153 VIA262153:VIC262153 VRW262153:VRY262153 WBS262153:WBU262153 WLO262153:WLQ262153 WVK262153:WVM262153 C327689:E327689 IY327689:JA327689 SU327689:SW327689 ACQ327689:ACS327689 AMM327689:AMO327689 AWI327689:AWK327689 BGE327689:BGG327689 BQA327689:BQC327689 BZW327689:BZY327689 CJS327689:CJU327689 CTO327689:CTQ327689 DDK327689:DDM327689 DNG327689:DNI327689 DXC327689:DXE327689 EGY327689:EHA327689 EQU327689:EQW327689 FAQ327689:FAS327689 FKM327689:FKO327689 FUI327689:FUK327689 GEE327689:GEG327689 GOA327689:GOC327689 GXW327689:GXY327689 HHS327689:HHU327689 HRO327689:HRQ327689 IBK327689:IBM327689 ILG327689:ILI327689 IVC327689:IVE327689 JEY327689:JFA327689 JOU327689:JOW327689 JYQ327689:JYS327689 KIM327689:KIO327689 KSI327689:KSK327689 LCE327689:LCG327689 LMA327689:LMC327689 LVW327689:LVY327689 MFS327689:MFU327689 MPO327689:MPQ327689 MZK327689:MZM327689 NJG327689:NJI327689 NTC327689:NTE327689 OCY327689:ODA327689 OMU327689:OMW327689 OWQ327689:OWS327689 PGM327689:PGO327689 PQI327689:PQK327689 QAE327689:QAG327689 QKA327689:QKC327689 QTW327689:QTY327689 RDS327689:RDU327689 RNO327689:RNQ327689 RXK327689:RXM327689 SHG327689:SHI327689 SRC327689:SRE327689 TAY327689:TBA327689 TKU327689:TKW327689 TUQ327689:TUS327689 UEM327689:UEO327689 UOI327689:UOK327689 UYE327689:UYG327689 VIA327689:VIC327689 VRW327689:VRY327689 WBS327689:WBU327689 WLO327689:WLQ327689 WVK327689:WVM327689 C393225:E393225 IY393225:JA393225 SU393225:SW393225 ACQ393225:ACS393225 AMM393225:AMO393225 AWI393225:AWK393225 BGE393225:BGG393225 BQA393225:BQC393225 BZW393225:BZY393225 CJS393225:CJU393225 CTO393225:CTQ393225 DDK393225:DDM393225 DNG393225:DNI393225 DXC393225:DXE393225 EGY393225:EHA393225 EQU393225:EQW393225 FAQ393225:FAS393225 FKM393225:FKO393225 FUI393225:FUK393225 GEE393225:GEG393225 GOA393225:GOC393225 GXW393225:GXY393225 HHS393225:HHU393225 HRO393225:HRQ393225 IBK393225:IBM393225 ILG393225:ILI393225 IVC393225:IVE393225 JEY393225:JFA393225 JOU393225:JOW393225 JYQ393225:JYS393225 KIM393225:KIO393225 KSI393225:KSK393225 LCE393225:LCG393225 LMA393225:LMC393225 LVW393225:LVY393225 MFS393225:MFU393225 MPO393225:MPQ393225 MZK393225:MZM393225 NJG393225:NJI393225 NTC393225:NTE393225 OCY393225:ODA393225 OMU393225:OMW393225 OWQ393225:OWS393225 PGM393225:PGO393225 PQI393225:PQK393225 QAE393225:QAG393225 QKA393225:QKC393225 QTW393225:QTY393225 RDS393225:RDU393225 RNO393225:RNQ393225 RXK393225:RXM393225 SHG393225:SHI393225 SRC393225:SRE393225 TAY393225:TBA393225 TKU393225:TKW393225 TUQ393225:TUS393225 UEM393225:UEO393225 UOI393225:UOK393225 UYE393225:UYG393225 VIA393225:VIC393225 VRW393225:VRY393225 WBS393225:WBU393225 WLO393225:WLQ393225 WVK393225:WVM393225 C458761:E458761 IY458761:JA458761 SU458761:SW458761 ACQ458761:ACS458761 AMM458761:AMO458761 AWI458761:AWK458761 BGE458761:BGG458761 BQA458761:BQC458761 BZW458761:BZY458761 CJS458761:CJU458761 CTO458761:CTQ458761 DDK458761:DDM458761 DNG458761:DNI458761 DXC458761:DXE458761 EGY458761:EHA458761 EQU458761:EQW458761 FAQ458761:FAS458761 FKM458761:FKO458761 FUI458761:FUK458761 GEE458761:GEG458761 GOA458761:GOC458761 GXW458761:GXY458761 HHS458761:HHU458761 HRO458761:HRQ458761 IBK458761:IBM458761 ILG458761:ILI458761 IVC458761:IVE458761 JEY458761:JFA458761 JOU458761:JOW458761 JYQ458761:JYS458761 KIM458761:KIO458761 KSI458761:KSK458761 LCE458761:LCG458761 LMA458761:LMC458761 LVW458761:LVY458761 MFS458761:MFU458761 MPO458761:MPQ458761 MZK458761:MZM458761 NJG458761:NJI458761 NTC458761:NTE458761 OCY458761:ODA458761 OMU458761:OMW458761 OWQ458761:OWS458761 PGM458761:PGO458761 PQI458761:PQK458761 QAE458761:QAG458761 QKA458761:QKC458761 QTW458761:QTY458761 RDS458761:RDU458761 RNO458761:RNQ458761 RXK458761:RXM458761 SHG458761:SHI458761 SRC458761:SRE458761 TAY458761:TBA458761 TKU458761:TKW458761 TUQ458761:TUS458761 UEM458761:UEO458761 UOI458761:UOK458761 UYE458761:UYG458761 VIA458761:VIC458761 VRW458761:VRY458761 WBS458761:WBU458761 WLO458761:WLQ458761 WVK458761:WVM458761 C524297:E524297 IY524297:JA524297 SU524297:SW524297 ACQ524297:ACS524297 AMM524297:AMO524297 AWI524297:AWK524297 BGE524297:BGG524297 BQA524297:BQC524297 BZW524297:BZY524297 CJS524297:CJU524297 CTO524297:CTQ524297 DDK524297:DDM524297 DNG524297:DNI524297 DXC524297:DXE524297 EGY524297:EHA524297 EQU524297:EQW524297 FAQ524297:FAS524297 FKM524297:FKO524297 FUI524297:FUK524297 GEE524297:GEG524297 GOA524297:GOC524297 GXW524297:GXY524297 HHS524297:HHU524297 HRO524297:HRQ524297 IBK524297:IBM524297 ILG524297:ILI524297 IVC524297:IVE524297 JEY524297:JFA524297 JOU524297:JOW524297 JYQ524297:JYS524297 KIM524297:KIO524297 KSI524297:KSK524297 LCE524297:LCG524297 LMA524297:LMC524297 LVW524297:LVY524297 MFS524297:MFU524297 MPO524297:MPQ524297 MZK524297:MZM524297 NJG524297:NJI524297 NTC524297:NTE524297 OCY524297:ODA524297 OMU524297:OMW524297 OWQ524297:OWS524297 PGM524297:PGO524297 PQI524297:PQK524297 QAE524297:QAG524297 QKA524297:QKC524297 QTW524297:QTY524297 RDS524297:RDU524297 RNO524297:RNQ524297 RXK524297:RXM524297 SHG524297:SHI524297 SRC524297:SRE524297 TAY524297:TBA524297 TKU524297:TKW524297 TUQ524297:TUS524297 UEM524297:UEO524297 UOI524297:UOK524297 UYE524297:UYG524297 VIA524297:VIC524297 VRW524297:VRY524297 WBS524297:WBU524297 WLO524297:WLQ524297 WVK524297:WVM524297 C589833:E589833 IY589833:JA589833 SU589833:SW589833 ACQ589833:ACS589833 AMM589833:AMO589833 AWI589833:AWK589833 BGE589833:BGG589833 BQA589833:BQC589833 BZW589833:BZY589833 CJS589833:CJU589833 CTO589833:CTQ589833 DDK589833:DDM589833 DNG589833:DNI589833 DXC589833:DXE589833 EGY589833:EHA589833 EQU589833:EQW589833 FAQ589833:FAS589833 FKM589833:FKO589833 FUI589833:FUK589833 GEE589833:GEG589833 GOA589833:GOC589833 GXW589833:GXY589833 HHS589833:HHU589833 HRO589833:HRQ589833 IBK589833:IBM589833 ILG589833:ILI589833 IVC589833:IVE589833 JEY589833:JFA589833 JOU589833:JOW589833 JYQ589833:JYS589833 KIM589833:KIO589833 KSI589833:KSK589833 LCE589833:LCG589833 LMA589833:LMC589833 LVW589833:LVY589833 MFS589833:MFU589833 MPO589833:MPQ589833 MZK589833:MZM589833 NJG589833:NJI589833 NTC589833:NTE589833 OCY589833:ODA589833 OMU589833:OMW589833 OWQ589833:OWS589833 PGM589833:PGO589833 PQI589833:PQK589833 QAE589833:QAG589833 QKA589833:QKC589833 QTW589833:QTY589833 RDS589833:RDU589833 RNO589833:RNQ589833 RXK589833:RXM589833 SHG589833:SHI589833 SRC589833:SRE589833 TAY589833:TBA589833 TKU589833:TKW589833 TUQ589833:TUS589833 UEM589833:UEO589833 UOI589833:UOK589833 UYE589833:UYG589833 VIA589833:VIC589833 VRW589833:VRY589833 WBS589833:WBU589833 WLO589833:WLQ589833 WVK589833:WVM589833 C655369:E655369 IY655369:JA655369 SU655369:SW655369 ACQ655369:ACS655369 AMM655369:AMO655369 AWI655369:AWK655369 BGE655369:BGG655369 BQA655369:BQC655369 BZW655369:BZY655369 CJS655369:CJU655369 CTO655369:CTQ655369 DDK655369:DDM655369 DNG655369:DNI655369 DXC655369:DXE655369 EGY655369:EHA655369 EQU655369:EQW655369 FAQ655369:FAS655369 FKM655369:FKO655369 FUI655369:FUK655369 GEE655369:GEG655369 GOA655369:GOC655369 GXW655369:GXY655369 HHS655369:HHU655369 HRO655369:HRQ655369 IBK655369:IBM655369 ILG655369:ILI655369 IVC655369:IVE655369 JEY655369:JFA655369 JOU655369:JOW655369 JYQ655369:JYS655369 KIM655369:KIO655369 KSI655369:KSK655369 LCE655369:LCG655369 LMA655369:LMC655369 LVW655369:LVY655369 MFS655369:MFU655369 MPO655369:MPQ655369 MZK655369:MZM655369 NJG655369:NJI655369 NTC655369:NTE655369 OCY655369:ODA655369 OMU655369:OMW655369 OWQ655369:OWS655369 PGM655369:PGO655369 PQI655369:PQK655369 QAE655369:QAG655369 QKA655369:QKC655369 QTW655369:QTY655369 RDS655369:RDU655369 RNO655369:RNQ655369 RXK655369:RXM655369 SHG655369:SHI655369 SRC655369:SRE655369 TAY655369:TBA655369 TKU655369:TKW655369 TUQ655369:TUS655369 UEM655369:UEO655369 UOI655369:UOK655369 UYE655369:UYG655369 VIA655369:VIC655369 VRW655369:VRY655369 WBS655369:WBU655369 WLO655369:WLQ655369 WVK655369:WVM655369 C720905:E720905 IY720905:JA720905 SU720905:SW720905 ACQ720905:ACS720905 AMM720905:AMO720905 AWI720905:AWK720905 BGE720905:BGG720905 BQA720905:BQC720905 BZW720905:BZY720905 CJS720905:CJU720905 CTO720905:CTQ720905 DDK720905:DDM720905 DNG720905:DNI720905 DXC720905:DXE720905 EGY720905:EHA720905 EQU720905:EQW720905 FAQ720905:FAS720905 FKM720905:FKO720905 FUI720905:FUK720905 GEE720905:GEG720905 GOA720905:GOC720905 GXW720905:GXY720905 HHS720905:HHU720905 HRO720905:HRQ720905 IBK720905:IBM720905 ILG720905:ILI720905 IVC720905:IVE720905 JEY720905:JFA720905 JOU720905:JOW720905 JYQ720905:JYS720905 KIM720905:KIO720905 KSI720905:KSK720905 LCE720905:LCG720905 LMA720905:LMC720905 LVW720905:LVY720905 MFS720905:MFU720905 MPO720905:MPQ720905 MZK720905:MZM720905 NJG720905:NJI720905 NTC720905:NTE720905 OCY720905:ODA720905 OMU720905:OMW720905 OWQ720905:OWS720905 PGM720905:PGO720905 PQI720905:PQK720905 QAE720905:QAG720905 QKA720905:QKC720905 QTW720905:QTY720905 RDS720905:RDU720905 RNO720905:RNQ720905 RXK720905:RXM720905 SHG720905:SHI720905 SRC720905:SRE720905 TAY720905:TBA720905 TKU720905:TKW720905 TUQ720905:TUS720905 UEM720905:UEO720905 UOI720905:UOK720905 UYE720905:UYG720905 VIA720905:VIC720905 VRW720905:VRY720905 WBS720905:WBU720905 WLO720905:WLQ720905 WVK720905:WVM720905 C786441:E786441 IY786441:JA786441 SU786441:SW786441 ACQ786441:ACS786441 AMM786441:AMO786441 AWI786441:AWK786441 BGE786441:BGG786441 BQA786441:BQC786441 BZW786441:BZY786441 CJS786441:CJU786441 CTO786441:CTQ786441 DDK786441:DDM786441 DNG786441:DNI786441 DXC786441:DXE786441 EGY786441:EHA786441 EQU786441:EQW786441 FAQ786441:FAS786441 FKM786441:FKO786441 FUI786441:FUK786441 GEE786441:GEG786441 GOA786441:GOC786441 GXW786441:GXY786441 HHS786441:HHU786441 HRO786441:HRQ786441 IBK786441:IBM786441 ILG786441:ILI786441 IVC786441:IVE786441 JEY786441:JFA786441 JOU786441:JOW786441 JYQ786441:JYS786441 KIM786441:KIO786441 KSI786441:KSK786441 LCE786441:LCG786441 LMA786441:LMC786441 LVW786441:LVY786441 MFS786441:MFU786441 MPO786441:MPQ786441 MZK786441:MZM786441 NJG786441:NJI786441 NTC786441:NTE786441 OCY786441:ODA786441 OMU786441:OMW786441 OWQ786441:OWS786441 PGM786441:PGO786441 PQI786441:PQK786441 QAE786441:QAG786441 QKA786441:QKC786441 QTW786441:QTY786441 RDS786441:RDU786441 RNO786441:RNQ786441 RXK786441:RXM786441 SHG786441:SHI786441 SRC786441:SRE786441 TAY786441:TBA786441 TKU786441:TKW786441 TUQ786441:TUS786441 UEM786441:UEO786441 UOI786441:UOK786441 UYE786441:UYG786441 VIA786441:VIC786441 VRW786441:VRY786441 WBS786441:WBU786441 WLO786441:WLQ786441 WVK786441:WVM786441 C851977:E851977 IY851977:JA851977 SU851977:SW851977 ACQ851977:ACS851977 AMM851977:AMO851977 AWI851977:AWK851977 BGE851977:BGG851977 BQA851977:BQC851977 BZW851977:BZY851977 CJS851977:CJU851977 CTO851977:CTQ851977 DDK851977:DDM851977 DNG851977:DNI851977 DXC851977:DXE851977 EGY851977:EHA851977 EQU851977:EQW851977 FAQ851977:FAS851977 FKM851977:FKO851977 FUI851977:FUK851977 GEE851977:GEG851977 GOA851977:GOC851977 GXW851977:GXY851977 HHS851977:HHU851977 HRO851977:HRQ851977 IBK851977:IBM851977 ILG851977:ILI851977 IVC851977:IVE851977 JEY851977:JFA851977 JOU851977:JOW851977 JYQ851977:JYS851977 KIM851977:KIO851977 KSI851977:KSK851977 LCE851977:LCG851977 LMA851977:LMC851977 LVW851977:LVY851977 MFS851977:MFU851977 MPO851977:MPQ851977 MZK851977:MZM851977 NJG851977:NJI851977 NTC851977:NTE851977 OCY851977:ODA851977 OMU851977:OMW851977 OWQ851977:OWS851977 PGM851977:PGO851977 PQI851977:PQK851977 QAE851977:QAG851977 QKA851977:QKC851977 QTW851977:QTY851977 RDS851977:RDU851977 RNO851977:RNQ851977 RXK851977:RXM851977 SHG851977:SHI851977 SRC851977:SRE851977 TAY851977:TBA851977 TKU851977:TKW851977 TUQ851977:TUS851977 UEM851977:UEO851977 UOI851977:UOK851977 UYE851977:UYG851977 VIA851977:VIC851977 VRW851977:VRY851977 WBS851977:WBU851977 WLO851977:WLQ851977 WVK851977:WVM851977 C917513:E917513 IY917513:JA917513 SU917513:SW917513 ACQ917513:ACS917513 AMM917513:AMO917513 AWI917513:AWK917513 BGE917513:BGG917513 BQA917513:BQC917513 BZW917513:BZY917513 CJS917513:CJU917513 CTO917513:CTQ917513 DDK917513:DDM917513 DNG917513:DNI917513 DXC917513:DXE917513 EGY917513:EHA917513 EQU917513:EQW917513 FAQ917513:FAS917513 FKM917513:FKO917513 FUI917513:FUK917513 GEE917513:GEG917513 GOA917513:GOC917513 GXW917513:GXY917513 HHS917513:HHU917513 HRO917513:HRQ917513 IBK917513:IBM917513 ILG917513:ILI917513 IVC917513:IVE917513 JEY917513:JFA917513 JOU917513:JOW917513 JYQ917513:JYS917513 KIM917513:KIO917513 KSI917513:KSK917513 LCE917513:LCG917513 LMA917513:LMC917513 LVW917513:LVY917513 MFS917513:MFU917513 MPO917513:MPQ917513 MZK917513:MZM917513 NJG917513:NJI917513 NTC917513:NTE917513 OCY917513:ODA917513 OMU917513:OMW917513 OWQ917513:OWS917513 PGM917513:PGO917513 PQI917513:PQK917513 QAE917513:QAG917513 QKA917513:QKC917513 QTW917513:QTY917513 RDS917513:RDU917513 RNO917513:RNQ917513 RXK917513:RXM917513 SHG917513:SHI917513 SRC917513:SRE917513 TAY917513:TBA917513 TKU917513:TKW917513 TUQ917513:TUS917513 UEM917513:UEO917513 UOI917513:UOK917513 UYE917513:UYG917513 VIA917513:VIC917513 VRW917513:VRY917513 WBS917513:WBU917513 WLO917513:WLQ917513 WVK917513:WVM917513 C983049:E983049 IY983049:JA983049 SU983049:SW983049 ACQ983049:ACS983049 AMM983049:AMO983049 AWI983049:AWK983049 BGE983049:BGG983049 BQA983049:BQC983049 BZW983049:BZY983049 CJS983049:CJU983049 CTO983049:CTQ983049 DDK983049:DDM983049 DNG983049:DNI983049 DXC983049:DXE983049 EGY983049:EHA983049 EQU983049:EQW983049 FAQ983049:FAS983049 FKM983049:FKO983049 FUI983049:FUK983049 GEE983049:GEG983049 GOA983049:GOC983049 GXW983049:GXY983049 HHS983049:HHU983049 HRO983049:HRQ983049 IBK983049:IBM983049 ILG983049:ILI983049 IVC983049:IVE983049 JEY983049:JFA983049 JOU983049:JOW983049 JYQ983049:JYS983049 KIM983049:KIO983049 KSI983049:KSK983049 LCE983049:LCG983049 LMA983049:LMC983049 LVW983049:LVY983049 MFS983049:MFU983049 MPO983049:MPQ983049 MZK983049:MZM983049 NJG983049:NJI983049 NTC983049:NTE983049 OCY983049:ODA983049 OMU983049:OMW983049 OWQ983049:OWS983049 PGM983049:PGO983049 PQI983049:PQK983049 QAE983049:QAG983049 QKA983049:QKC983049 QTW983049:QTY983049 RDS983049:RDU983049 RNO983049:RNQ983049 RXK983049:RXM983049 SHG983049:SHI983049 SRC983049:SRE983049 TAY983049:TBA983049 TKU983049:TKW983049 TUQ983049:TUS983049 UEM983049:UEO983049 UOI983049:UOK983049 UYE983049:UYG983049 VIA983049:VIC983049 VRW983049:VRY983049 WBS983049:WBU983049 WLO983049:WLQ983049 WVK983049:WVM983049 IY31:JF34 SU31:TB34 ACQ31:ACX34 AMM31:AMT34 AWI31:AWP34 BGE31:BGL34 BQA31:BQH34 BZW31:CAD34 CJS31:CJZ34 CTO31:CTV34 DDK31:DDR34 DNG31:DNN34 DXC31:DXJ34 EGY31:EHF34 EQU31:ERB34 FAQ31:FAX34 FKM31:FKT34 FUI31:FUP34 GEE31:GEL34 GOA31:GOH34 GXW31:GYD34 HHS31:HHZ34 HRO31:HRV34 IBK31:IBR34 ILG31:ILN34 IVC31:IVJ34 JEY31:JFF34 JOU31:JPB34 JYQ31:JYX34 KIM31:KIT34 KSI31:KSP34 LCE31:LCL34 LMA31:LMH34 LVW31:LWD34 MFS31:MFZ34 MPO31:MPV34 MZK31:MZR34 NJG31:NJN34 NTC31:NTJ34 OCY31:ODF34 OMU31:ONB34 OWQ31:OWX34 PGM31:PGT34 PQI31:PQP34 QAE31:QAL34 QKA31:QKH34 QTW31:QUD34 RDS31:RDZ34 RNO31:RNV34 RXK31:RXR34 SHG31:SHN34 SRC31:SRJ34 TAY31:TBF34 TKU31:TLB34 TUQ31:TUX34 UEM31:UET34 UOI31:UOP34 UYE31:UYL34 VIA31:VIH34 VRW31:VSD34 WBS31:WBZ34 WLO31:WLV34 WVK31:WVR34 C65559:J65562 IY65559:JF65562 SU65559:TB65562 ACQ65559:ACX65562 AMM65559:AMT65562 AWI65559:AWP65562 BGE65559:BGL65562 BQA65559:BQH65562 BZW65559:CAD65562 CJS65559:CJZ65562 CTO65559:CTV65562 DDK65559:DDR65562 DNG65559:DNN65562 DXC65559:DXJ65562 EGY65559:EHF65562 EQU65559:ERB65562 FAQ65559:FAX65562 FKM65559:FKT65562 FUI65559:FUP65562 GEE65559:GEL65562 GOA65559:GOH65562 GXW65559:GYD65562 HHS65559:HHZ65562 HRO65559:HRV65562 IBK65559:IBR65562 ILG65559:ILN65562 IVC65559:IVJ65562 JEY65559:JFF65562 JOU65559:JPB65562 JYQ65559:JYX65562 KIM65559:KIT65562 KSI65559:KSP65562 LCE65559:LCL65562 LMA65559:LMH65562 LVW65559:LWD65562 MFS65559:MFZ65562 MPO65559:MPV65562 MZK65559:MZR65562 NJG65559:NJN65562 NTC65559:NTJ65562 OCY65559:ODF65562 OMU65559:ONB65562 OWQ65559:OWX65562 PGM65559:PGT65562 PQI65559:PQP65562 QAE65559:QAL65562 QKA65559:QKH65562 QTW65559:QUD65562 RDS65559:RDZ65562 RNO65559:RNV65562 RXK65559:RXR65562 SHG65559:SHN65562 SRC65559:SRJ65562 TAY65559:TBF65562 TKU65559:TLB65562 TUQ65559:TUX65562 UEM65559:UET65562 UOI65559:UOP65562 UYE65559:UYL65562 VIA65559:VIH65562 VRW65559:VSD65562 WBS65559:WBZ65562 WLO65559:WLV65562 WVK65559:WVR65562 C131095:J131098 IY131095:JF131098 SU131095:TB131098 ACQ131095:ACX131098 AMM131095:AMT131098 AWI131095:AWP131098 BGE131095:BGL131098 BQA131095:BQH131098 BZW131095:CAD131098 CJS131095:CJZ131098 CTO131095:CTV131098 DDK131095:DDR131098 DNG131095:DNN131098 DXC131095:DXJ131098 EGY131095:EHF131098 EQU131095:ERB131098 FAQ131095:FAX131098 FKM131095:FKT131098 FUI131095:FUP131098 GEE131095:GEL131098 GOA131095:GOH131098 GXW131095:GYD131098 HHS131095:HHZ131098 HRO131095:HRV131098 IBK131095:IBR131098 ILG131095:ILN131098 IVC131095:IVJ131098 JEY131095:JFF131098 JOU131095:JPB131098 JYQ131095:JYX131098 KIM131095:KIT131098 KSI131095:KSP131098 LCE131095:LCL131098 LMA131095:LMH131098 LVW131095:LWD131098 MFS131095:MFZ131098 MPO131095:MPV131098 MZK131095:MZR131098 NJG131095:NJN131098 NTC131095:NTJ131098 OCY131095:ODF131098 OMU131095:ONB131098 OWQ131095:OWX131098 PGM131095:PGT131098 PQI131095:PQP131098 QAE131095:QAL131098 QKA131095:QKH131098 QTW131095:QUD131098 RDS131095:RDZ131098 RNO131095:RNV131098 RXK131095:RXR131098 SHG131095:SHN131098 SRC131095:SRJ131098 TAY131095:TBF131098 TKU131095:TLB131098 TUQ131095:TUX131098 UEM131095:UET131098 UOI131095:UOP131098 UYE131095:UYL131098 VIA131095:VIH131098 VRW131095:VSD131098 WBS131095:WBZ131098 WLO131095:WLV131098 WVK131095:WVR131098 C196631:J196634 IY196631:JF196634 SU196631:TB196634 ACQ196631:ACX196634 AMM196631:AMT196634 AWI196631:AWP196634 BGE196631:BGL196634 BQA196631:BQH196634 BZW196631:CAD196634 CJS196631:CJZ196634 CTO196631:CTV196634 DDK196631:DDR196634 DNG196631:DNN196634 DXC196631:DXJ196634 EGY196631:EHF196634 EQU196631:ERB196634 FAQ196631:FAX196634 FKM196631:FKT196634 FUI196631:FUP196634 GEE196631:GEL196634 GOA196631:GOH196634 GXW196631:GYD196634 HHS196631:HHZ196634 HRO196631:HRV196634 IBK196631:IBR196634 ILG196631:ILN196634 IVC196631:IVJ196634 JEY196631:JFF196634 JOU196631:JPB196634 JYQ196631:JYX196634 KIM196631:KIT196634 KSI196631:KSP196634 LCE196631:LCL196634 LMA196631:LMH196634 LVW196631:LWD196634 MFS196631:MFZ196634 MPO196631:MPV196634 MZK196631:MZR196634 NJG196631:NJN196634 NTC196631:NTJ196634 OCY196631:ODF196634 OMU196631:ONB196634 OWQ196631:OWX196634 PGM196631:PGT196634 PQI196631:PQP196634 QAE196631:QAL196634 QKA196631:QKH196634 QTW196631:QUD196634 RDS196631:RDZ196634 RNO196631:RNV196634 RXK196631:RXR196634 SHG196631:SHN196634 SRC196631:SRJ196634 TAY196631:TBF196634 TKU196631:TLB196634 TUQ196631:TUX196634 UEM196631:UET196634 UOI196631:UOP196634 UYE196631:UYL196634 VIA196631:VIH196634 VRW196631:VSD196634 WBS196631:WBZ196634 WLO196631:WLV196634 WVK196631:WVR196634 C262167:J262170 IY262167:JF262170 SU262167:TB262170 ACQ262167:ACX262170 AMM262167:AMT262170 AWI262167:AWP262170 BGE262167:BGL262170 BQA262167:BQH262170 BZW262167:CAD262170 CJS262167:CJZ262170 CTO262167:CTV262170 DDK262167:DDR262170 DNG262167:DNN262170 DXC262167:DXJ262170 EGY262167:EHF262170 EQU262167:ERB262170 FAQ262167:FAX262170 FKM262167:FKT262170 FUI262167:FUP262170 GEE262167:GEL262170 GOA262167:GOH262170 GXW262167:GYD262170 HHS262167:HHZ262170 HRO262167:HRV262170 IBK262167:IBR262170 ILG262167:ILN262170 IVC262167:IVJ262170 JEY262167:JFF262170 JOU262167:JPB262170 JYQ262167:JYX262170 KIM262167:KIT262170 KSI262167:KSP262170 LCE262167:LCL262170 LMA262167:LMH262170 LVW262167:LWD262170 MFS262167:MFZ262170 MPO262167:MPV262170 MZK262167:MZR262170 NJG262167:NJN262170 NTC262167:NTJ262170 OCY262167:ODF262170 OMU262167:ONB262170 OWQ262167:OWX262170 PGM262167:PGT262170 PQI262167:PQP262170 QAE262167:QAL262170 QKA262167:QKH262170 QTW262167:QUD262170 RDS262167:RDZ262170 RNO262167:RNV262170 RXK262167:RXR262170 SHG262167:SHN262170 SRC262167:SRJ262170 TAY262167:TBF262170 TKU262167:TLB262170 TUQ262167:TUX262170 UEM262167:UET262170 UOI262167:UOP262170 UYE262167:UYL262170 VIA262167:VIH262170 VRW262167:VSD262170 WBS262167:WBZ262170 WLO262167:WLV262170 WVK262167:WVR262170 C327703:J327706 IY327703:JF327706 SU327703:TB327706 ACQ327703:ACX327706 AMM327703:AMT327706 AWI327703:AWP327706 BGE327703:BGL327706 BQA327703:BQH327706 BZW327703:CAD327706 CJS327703:CJZ327706 CTO327703:CTV327706 DDK327703:DDR327706 DNG327703:DNN327706 DXC327703:DXJ327706 EGY327703:EHF327706 EQU327703:ERB327706 FAQ327703:FAX327706 FKM327703:FKT327706 FUI327703:FUP327706 GEE327703:GEL327706 GOA327703:GOH327706 GXW327703:GYD327706 HHS327703:HHZ327706 HRO327703:HRV327706 IBK327703:IBR327706 ILG327703:ILN327706 IVC327703:IVJ327706 JEY327703:JFF327706 JOU327703:JPB327706 JYQ327703:JYX327706 KIM327703:KIT327706 KSI327703:KSP327706 LCE327703:LCL327706 LMA327703:LMH327706 LVW327703:LWD327706 MFS327703:MFZ327706 MPO327703:MPV327706 MZK327703:MZR327706 NJG327703:NJN327706 NTC327703:NTJ327706 OCY327703:ODF327706 OMU327703:ONB327706 OWQ327703:OWX327706 PGM327703:PGT327706 PQI327703:PQP327706 QAE327703:QAL327706 QKA327703:QKH327706 QTW327703:QUD327706 RDS327703:RDZ327706 RNO327703:RNV327706 RXK327703:RXR327706 SHG327703:SHN327706 SRC327703:SRJ327706 TAY327703:TBF327706 TKU327703:TLB327706 TUQ327703:TUX327706 UEM327703:UET327706 UOI327703:UOP327706 UYE327703:UYL327706 VIA327703:VIH327706 VRW327703:VSD327706 WBS327703:WBZ327706 WLO327703:WLV327706 WVK327703:WVR327706 C393239:J393242 IY393239:JF393242 SU393239:TB393242 ACQ393239:ACX393242 AMM393239:AMT393242 AWI393239:AWP393242 BGE393239:BGL393242 BQA393239:BQH393242 BZW393239:CAD393242 CJS393239:CJZ393242 CTO393239:CTV393242 DDK393239:DDR393242 DNG393239:DNN393242 DXC393239:DXJ393242 EGY393239:EHF393242 EQU393239:ERB393242 FAQ393239:FAX393242 FKM393239:FKT393242 FUI393239:FUP393242 GEE393239:GEL393242 GOA393239:GOH393242 GXW393239:GYD393242 HHS393239:HHZ393242 HRO393239:HRV393242 IBK393239:IBR393242 ILG393239:ILN393242 IVC393239:IVJ393242 JEY393239:JFF393242 JOU393239:JPB393242 JYQ393239:JYX393242 KIM393239:KIT393242 KSI393239:KSP393242 LCE393239:LCL393242 LMA393239:LMH393242 LVW393239:LWD393242 MFS393239:MFZ393242 MPO393239:MPV393242 MZK393239:MZR393242 NJG393239:NJN393242 NTC393239:NTJ393242 OCY393239:ODF393242 OMU393239:ONB393242 OWQ393239:OWX393242 PGM393239:PGT393242 PQI393239:PQP393242 QAE393239:QAL393242 QKA393239:QKH393242 QTW393239:QUD393242 RDS393239:RDZ393242 RNO393239:RNV393242 RXK393239:RXR393242 SHG393239:SHN393242 SRC393239:SRJ393242 TAY393239:TBF393242 TKU393239:TLB393242 TUQ393239:TUX393242 UEM393239:UET393242 UOI393239:UOP393242 UYE393239:UYL393242 VIA393239:VIH393242 VRW393239:VSD393242 WBS393239:WBZ393242 WLO393239:WLV393242 WVK393239:WVR393242 C458775:J458778 IY458775:JF458778 SU458775:TB458778 ACQ458775:ACX458778 AMM458775:AMT458778 AWI458775:AWP458778 BGE458775:BGL458778 BQA458775:BQH458778 BZW458775:CAD458778 CJS458775:CJZ458778 CTO458775:CTV458778 DDK458775:DDR458778 DNG458775:DNN458778 DXC458775:DXJ458778 EGY458775:EHF458778 EQU458775:ERB458778 FAQ458775:FAX458778 FKM458775:FKT458778 FUI458775:FUP458778 GEE458775:GEL458778 GOA458775:GOH458778 GXW458775:GYD458778 HHS458775:HHZ458778 HRO458775:HRV458778 IBK458775:IBR458778 ILG458775:ILN458778 IVC458775:IVJ458778 JEY458775:JFF458778 JOU458775:JPB458778 JYQ458775:JYX458778 KIM458775:KIT458778 KSI458775:KSP458778 LCE458775:LCL458778 LMA458775:LMH458778 LVW458775:LWD458778 MFS458775:MFZ458778 MPO458775:MPV458778 MZK458775:MZR458778 NJG458775:NJN458778 NTC458775:NTJ458778 OCY458775:ODF458778 OMU458775:ONB458778 OWQ458775:OWX458778 PGM458775:PGT458778 PQI458775:PQP458778 QAE458775:QAL458778 QKA458775:QKH458778 QTW458775:QUD458778 RDS458775:RDZ458778 RNO458775:RNV458778 RXK458775:RXR458778 SHG458775:SHN458778 SRC458775:SRJ458778 TAY458775:TBF458778 TKU458775:TLB458778 TUQ458775:TUX458778 UEM458775:UET458778 UOI458775:UOP458778 UYE458775:UYL458778 VIA458775:VIH458778 VRW458775:VSD458778 WBS458775:WBZ458778 WLO458775:WLV458778 WVK458775:WVR458778 C524311:J524314 IY524311:JF524314 SU524311:TB524314 ACQ524311:ACX524314 AMM524311:AMT524314 AWI524311:AWP524314 BGE524311:BGL524314 BQA524311:BQH524314 BZW524311:CAD524314 CJS524311:CJZ524314 CTO524311:CTV524314 DDK524311:DDR524314 DNG524311:DNN524314 DXC524311:DXJ524314 EGY524311:EHF524314 EQU524311:ERB524314 FAQ524311:FAX524314 FKM524311:FKT524314 FUI524311:FUP524314 GEE524311:GEL524314 GOA524311:GOH524314 GXW524311:GYD524314 HHS524311:HHZ524314 HRO524311:HRV524314 IBK524311:IBR524314 ILG524311:ILN524314 IVC524311:IVJ524314 JEY524311:JFF524314 JOU524311:JPB524314 JYQ524311:JYX524314 KIM524311:KIT524314 KSI524311:KSP524314 LCE524311:LCL524314 LMA524311:LMH524314 LVW524311:LWD524314 MFS524311:MFZ524314 MPO524311:MPV524314 MZK524311:MZR524314 NJG524311:NJN524314 NTC524311:NTJ524314 OCY524311:ODF524314 OMU524311:ONB524314 OWQ524311:OWX524314 PGM524311:PGT524314 PQI524311:PQP524314 QAE524311:QAL524314 QKA524311:QKH524314 QTW524311:QUD524314 RDS524311:RDZ524314 RNO524311:RNV524314 RXK524311:RXR524314 SHG524311:SHN524314 SRC524311:SRJ524314 TAY524311:TBF524314 TKU524311:TLB524314 TUQ524311:TUX524314 UEM524311:UET524314 UOI524311:UOP524314 UYE524311:UYL524314 VIA524311:VIH524314 VRW524311:VSD524314 WBS524311:WBZ524314 WLO524311:WLV524314 WVK524311:WVR524314 C589847:J589850 IY589847:JF589850 SU589847:TB589850 ACQ589847:ACX589850 AMM589847:AMT589850 AWI589847:AWP589850 BGE589847:BGL589850 BQA589847:BQH589850 BZW589847:CAD589850 CJS589847:CJZ589850 CTO589847:CTV589850 DDK589847:DDR589850 DNG589847:DNN589850 DXC589847:DXJ589850 EGY589847:EHF589850 EQU589847:ERB589850 FAQ589847:FAX589850 FKM589847:FKT589850 FUI589847:FUP589850 GEE589847:GEL589850 GOA589847:GOH589850 GXW589847:GYD589850 HHS589847:HHZ589850 HRO589847:HRV589850 IBK589847:IBR589850 ILG589847:ILN589850 IVC589847:IVJ589850 JEY589847:JFF589850 JOU589847:JPB589850 JYQ589847:JYX589850 KIM589847:KIT589850 KSI589847:KSP589850 LCE589847:LCL589850 LMA589847:LMH589850 LVW589847:LWD589850 MFS589847:MFZ589850 MPO589847:MPV589850 MZK589847:MZR589850 NJG589847:NJN589850 NTC589847:NTJ589850 OCY589847:ODF589850 OMU589847:ONB589850 OWQ589847:OWX589850 PGM589847:PGT589850 PQI589847:PQP589850 QAE589847:QAL589850 QKA589847:QKH589850 QTW589847:QUD589850 RDS589847:RDZ589850 RNO589847:RNV589850 RXK589847:RXR589850 SHG589847:SHN589850 SRC589847:SRJ589850 TAY589847:TBF589850 TKU589847:TLB589850 TUQ589847:TUX589850 UEM589847:UET589850 UOI589847:UOP589850 UYE589847:UYL589850 VIA589847:VIH589850 VRW589847:VSD589850 WBS589847:WBZ589850 WLO589847:WLV589850 WVK589847:WVR589850 C655383:J655386 IY655383:JF655386 SU655383:TB655386 ACQ655383:ACX655386 AMM655383:AMT655386 AWI655383:AWP655386 BGE655383:BGL655386 BQA655383:BQH655386 BZW655383:CAD655386 CJS655383:CJZ655386 CTO655383:CTV655386 DDK655383:DDR655386 DNG655383:DNN655386 DXC655383:DXJ655386 EGY655383:EHF655386 EQU655383:ERB655386 FAQ655383:FAX655386 FKM655383:FKT655386 FUI655383:FUP655386 GEE655383:GEL655386 GOA655383:GOH655386 GXW655383:GYD655386 HHS655383:HHZ655386 HRO655383:HRV655386 IBK655383:IBR655386 ILG655383:ILN655386 IVC655383:IVJ655386 JEY655383:JFF655386 JOU655383:JPB655386 JYQ655383:JYX655386 KIM655383:KIT655386 KSI655383:KSP655386 LCE655383:LCL655386 LMA655383:LMH655386 LVW655383:LWD655386 MFS655383:MFZ655386 MPO655383:MPV655386 MZK655383:MZR655386 NJG655383:NJN655386 NTC655383:NTJ655386 OCY655383:ODF655386 OMU655383:ONB655386 OWQ655383:OWX655386 PGM655383:PGT655386 PQI655383:PQP655386 QAE655383:QAL655386 QKA655383:QKH655386 QTW655383:QUD655386 RDS655383:RDZ655386 RNO655383:RNV655386 RXK655383:RXR655386 SHG655383:SHN655386 SRC655383:SRJ655386 TAY655383:TBF655386 TKU655383:TLB655386 TUQ655383:TUX655386 UEM655383:UET655386 UOI655383:UOP655386 UYE655383:UYL655386 VIA655383:VIH655386 VRW655383:VSD655386 WBS655383:WBZ655386 WLO655383:WLV655386 WVK655383:WVR655386 C720919:J720922 IY720919:JF720922 SU720919:TB720922 ACQ720919:ACX720922 AMM720919:AMT720922 AWI720919:AWP720922 BGE720919:BGL720922 BQA720919:BQH720922 BZW720919:CAD720922 CJS720919:CJZ720922 CTO720919:CTV720922 DDK720919:DDR720922 DNG720919:DNN720922 DXC720919:DXJ720922 EGY720919:EHF720922 EQU720919:ERB720922 FAQ720919:FAX720922 FKM720919:FKT720922 FUI720919:FUP720922 GEE720919:GEL720922 GOA720919:GOH720922 GXW720919:GYD720922 HHS720919:HHZ720922 HRO720919:HRV720922 IBK720919:IBR720922 ILG720919:ILN720922 IVC720919:IVJ720922 JEY720919:JFF720922 JOU720919:JPB720922 JYQ720919:JYX720922 KIM720919:KIT720922 KSI720919:KSP720922 LCE720919:LCL720922 LMA720919:LMH720922 LVW720919:LWD720922 MFS720919:MFZ720922 MPO720919:MPV720922 MZK720919:MZR720922 NJG720919:NJN720922 NTC720919:NTJ720922 OCY720919:ODF720922 OMU720919:ONB720922 OWQ720919:OWX720922 PGM720919:PGT720922 PQI720919:PQP720922 QAE720919:QAL720922 QKA720919:QKH720922 QTW720919:QUD720922 RDS720919:RDZ720922 RNO720919:RNV720922 RXK720919:RXR720922 SHG720919:SHN720922 SRC720919:SRJ720922 TAY720919:TBF720922 TKU720919:TLB720922 TUQ720919:TUX720922 UEM720919:UET720922 UOI720919:UOP720922 UYE720919:UYL720922 VIA720919:VIH720922 VRW720919:VSD720922 WBS720919:WBZ720922 WLO720919:WLV720922 WVK720919:WVR720922 C786455:J786458 IY786455:JF786458 SU786455:TB786458 ACQ786455:ACX786458 AMM786455:AMT786458 AWI786455:AWP786458 BGE786455:BGL786458 BQA786455:BQH786458 BZW786455:CAD786458 CJS786455:CJZ786458 CTO786455:CTV786458 DDK786455:DDR786458 DNG786455:DNN786458 DXC786455:DXJ786458 EGY786455:EHF786458 EQU786455:ERB786458 FAQ786455:FAX786458 FKM786455:FKT786458 FUI786455:FUP786458 GEE786455:GEL786458 GOA786455:GOH786458 GXW786455:GYD786458 HHS786455:HHZ786458 HRO786455:HRV786458 IBK786455:IBR786458 ILG786455:ILN786458 IVC786455:IVJ786458 JEY786455:JFF786458 JOU786455:JPB786458 JYQ786455:JYX786458 KIM786455:KIT786458 KSI786455:KSP786458 LCE786455:LCL786458 LMA786455:LMH786458 LVW786455:LWD786458 MFS786455:MFZ786458 MPO786455:MPV786458 MZK786455:MZR786458 NJG786455:NJN786458 NTC786455:NTJ786458 OCY786455:ODF786458 OMU786455:ONB786458 OWQ786455:OWX786458 PGM786455:PGT786458 PQI786455:PQP786458 QAE786455:QAL786458 QKA786455:QKH786458 QTW786455:QUD786458 RDS786455:RDZ786458 RNO786455:RNV786458 RXK786455:RXR786458 SHG786455:SHN786458 SRC786455:SRJ786458 TAY786455:TBF786458 TKU786455:TLB786458 TUQ786455:TUX786458 UEM786455:UET786458 UOI786455:UOP786458 UYE786455:UYL786458 VIA786455:VIH786458 VRW786455:VSD786458 WBS786455:WBZ786458 WLO786455:WLV786458 WVK786455:WVR786458 C851991:J851994 IY851991:JF851994 SU851991:TB851994 ACQ851991:ACX851994 AMM851991:AMT851994 AWI851991:AWP851994 BGE851991:BGL851994 BQA851991:BQH851994 BZW851991:CAD851994 CJS851991:CJZ851994 CTO851991:CTV851994 DDK851991:DDR851994 DNG851991:DNN851994 DXC851991:DXJ851994 EGY851991:EHF851994 EQU851991:ERB851994 FAQ851991:FAX851994 FKM851991:FKT851994 FUI851991:FUP851994 GEE851991:GEL851994 GOA851991:GOH851994 GXW851991:GYD851994 HHS851991:HHZ851994 HRO851991:HRV851994 IBK851991:IBR851994 ILG851991:ILN851994 IVC851991:IVJ851994 JEY851991:JFF851994 JOU851991:JPB851994 JYQ851991:JYX851994 KIM851991:KIT851994 KSI851991:KSP851994 LCE851991:LCL851994 LMA851991:LMH851994 LVW851991:LWD851994 MFS851991:MFZ851994 MPO851991:MPV851994 MZK851991:MZR851994 NJG851991:NJN851994 NTC851991:NTJ851994 OCY851991:ODF851994 OMU851991:ONB851994 OWQ851991:OWX851994 PGM851991:PGT851994 PQI851991:PQP851994 QAE851991:QAL851994 QKA851991:QKH851994 QTW851991:QUD851994 RDS851991:RDZ851994 RNO851991:RNV851994 RXK851991:RXR851994 SHG851991:SHN851994 SRC851991:SRJ851994 TAY851991:TBF851994 TKU851991:TLB851994 TUQ851991:TUX851994 UEM851991:UET851994 UOI851991:UOP851994 UYE851991:UYL851994 VIA851991:VIH851994 VRW851991:VSD851994 WBS851991:WBZ851994 WLO851991:WLV851994 WVK851991:WVR851994 C917527:J917530 IY917527:JF917530 SU917527:TB917530 ACQ917527:ACX917530 AMM917527:AMT917530 AWI917527:AWP917530 BGE917527:BGL917530 BQA917527:BQH917530 BZW917527:CAD917530 CJS917527:CJZ917530 CTO917527:CTV917530 DDK917527:DDR917530 DNG917527:DNN917530 DXC917527:DXJ917530 EGY917527:EHF917530 EQU917527:ERB917530 FAQ917527:FAX917530 FKM917527:FKT917530 FUI917527:FUP917530 GEE917527:GEL917530 GOA917527:GOH917530 GXW917527:GYD917530 HHS917527:HHZ917530 HRO917527:HRV917530 IBK917527:IBR917530 ILG917527:ILN917530 IVC917527:IVJ917530 JEY917527:JFF917530 JOU917527:JPB917530 JYQ917527:JYX917530 KIM917527:KIT917530 KSI917527:KSP917530 LCE917527:LCL917530 LMA917527:LMH917530 LVW917527:LWD917530 MFS917527:MFZ917530 MPO917527:MPV917530 MZK917527:MZR917530 NJG917527:NJN917530 NTC917527:NTJ917530 OCY917527:ODF917530 OMU917527:ONB917530 OWQ917527:OWX917530 PGM917527:PGT917530 PQI917527:PQP917530 QAE917527:QAL917530 QKA917527:QKH917530 QTW917527:QUD917530 RDS917527:RDZ917530 RNO917527:RNV917530 RXK917527:RXR917530 SHG917527:SHN917530 SRC917527:SRJ917530 TAY917527:TBF917530 TKU917527:TLB917530 TUQ917527:TUX917530 UEM917527:UET917530 UOI917527:UOP917530 UYE917527:UYL917530 VIA917527:VIH917530 VRW917527:VSD917530 WBS917527:WBZ917530 WLO917527:WLV917530 WVK917527:WVR917530 C983063:J983066 IY983063:JF983066 SU983063:TB983066 ACQ983063:ACX983066 AMM983063:AMT983066 AWI983063:AWP983066 BGE983063:BGL983066 BQA983063:BQH983066 BZW983063:CAD983066 CJS983063:CJZ983066 CTO983063:CTV983066 DDK983063:DDR983066 DNG983063:DNN983066 DXC983063:DXJ983066 EGY983063:EHF983066 EQU983063:ERB983066 FAQ983063:FAX983066 FKM983063:FKT983066 FUI983063:FUP983066 GEE983063:GEL983066 GOA983063:GOH983066 GXW983063:GYD983066 HHS983063:HHZ983066 HRO983063:HRV983066 IBK983063:IBR983066 ILG983063:ILN983066 IVC983063:IVJ983066 JEY983063:JFF983066 JOU983063:JPB983066 JYQ983063:JYX983066 KIM983063:KIT983066 KSI983063:KSP983066 LCE983063:LCL983066 LMA983063:LMH983066 LVW983063:LWD983066 MFS983063:MFZ983066 MPO983063:MPV983066 MZK983063:MZR983066 NJG983063:NJN983066 NTC983063:NTJ983066 OCY983063:ODF983066 OMU983063:ONB983066 OWQ983063:OWX983066 PGM983063:PGT983066 PQI983063:PQP983066 QAE983063:QAL983066 QKA983063:QKH983066 QTW983063:QUD983066 RDS983063:RDZ983066 RNO983063:RNV983066 RXK983063:RXR983066 SHG983063:SHN983066 SRC983063:SRJ983066 TAY983063:TBF983066 TKU983063:TLB983066 TUQ983063:TUX983066 UEM983063:UET983066 UOI983063:UOP983066 UYE983063:UYL983066 VIA983063:VIH983066 VRW983063:VSD983066 WBS983063:WBZ983066 WLO983063:WLV983066 WVK983063:WVR983066 IY28:JI30 SU28:TE30 ACQ28:ADA30 AMM28:AMW30 AWI28:AWS30 BGE28:BGO30 BQA28:BQK30 BZW28:CAG30 CJS28:CKC30 CTO28:CTY30 DDK28:DDU30 DNG28:DNQ30 DXC28:DXM30 EGY28:EHI30 EQU28:ERE30 FAQ28:FBA30 FKM28:FKW30 FUI28:FUS30 GEE28:GEO30 GOA28:GOK30 GXW28:GYG30 HHS28:HIC30 HRO28:HRY30 IBK28:IBU30 ILG28:ILQ30 IVC28:IVM30 JEY28:JFI30 JOU28:JPE30 JYQ28:JZA30 KIM28:KIW30 KSI28:KSS30 LCE28:LCO30 LMA28:LMK30 LVW28:LWG30 MFS28:MGC30 MPO28:MPY30 MZK28:MZU30 NJG28:NJQ30 NTC28:NTM30 OCY28:ODI30 OMU28:ONE30 OWQ28:OXA30 PGM28:PGW30 PQI28:PQS30 QAE28:QAO30 QKA28:QKK30 QTW28:QUG30 RDS28:REC30 RNO28:RNY30 RXK28:RXU30 SHG28:SHQ30 SRC28:SRM30 TAY28:TBI30 TKU28:TLE30 TUQ28:TVA30 UEM28:UEW30 UOI28:UOS30 UYE28:UYO30 VIA28:VIK30 VRW28:VSG30 WBS28:WCC30 WLO28:WLY30 WVK28:WVU30 C65556:M65558 IY65556:JI65558 SU65556:TE65558 ACQ65556:ADA65558 AMM65556:AMW65558 AWI65556:AWS65558 BGE65556:BGO65558 BQA65556:BQK65558 BZW65556:CAG65558 CJS65556:CKC65558 CTO65556:CTY65558 DDK65556:DDU65558 DNG65556:DNQ65558 DXC65556:DXM65558 EGY65556:EHI65558 EQU65556:ERE65558 FAQ65556:FBA65558 FKM65556:FKW65558 FUI65556:FUS65558 GEE65556:GEO65558 GOA65556:GOK65558 GXW65556:GYG65558 HHS65556:HIC65558 HRO65556:HRY65558 IBK65556:IBU65558 ILG65556:ILQ65558 IVC65556:IVM65558 JEY65556:JFI65558 JOU65556:JPE65558 JYQ65556:JZA65558 KIM65556:KIW65558 KSI65556:KSS65558 LCE65556:LCO65558 LMA65556:LMK65558 LVW65556:LWG65558 MFS65556:MGC65558 MPO65556:MPY65558 MZK65556:MZU65558 NJG65556:NJQ65558 NTC65556:NTM65558 OCY65556:ODI65558 OMU65556:ONE65558 OWQ65556:OXA65558 PGM65556:PGW65558 PQI65556:PQS65558 QAE65556:QAO65558 QKA65556:QKK65558 QTW65556:QUG65558 RDS65556:REC65558 RNO65556:RNY65558 RXK65556:RXU65558 SHG65556:SHQ65558 SRC65556:SRM65558 TAY65556:TBI65558 TKU65556:TLE65558 TUQ65556:TVA65558 UEM65556:UEW65558 UOI65556:UOS65558 UYE65556:UYO65558 VIA65556:VIK65558 VRW65556:VSG65558 WBS65556:WCC65558 WLO65556:WLY65558 WVK65556:WVU65558 C131092:M131094 IY131092:JI131094 SU131092:TE131094 ACQ131092:ADA131094 AMM131092:AMW131094 AWI131092:AWS131094 BGE131092:BGO131094 BQA131092:BQK131094 BZW131092:CAG131094 CJS131092:CKC131094 CTO131092:CTY131094 DDK131092:DDU131094 DNG131092:DNQ131094 DXC131092:DXM131094 EGY131092:EHI131094 EQU131092:ERE131094 FAQ131092:FBA131094 FKM131092:FKW131094 FUI131092:FUS131094 GEE131092:GEO131094 GOA131092:GOK131094 GXW131092:GYG131094 HHS131092:HIC131094 HRO131092:HRY131094 IBK131092:IBU131094 ILG131092:ILQ131094 IVC131092:IVM131094 JEY131092:JFI131094 JOU131092:JPE131094 JYQ131092:JZA131094 KIM131092:KIW131094 KSI131092:KSS131094 LCE131092:LCO131094 LMA131092:LMK131094 LVW131092:LWG131094 MFS131092:MGC131094 MPO131092:MPY131094 MZK131092:MZU131094 NJG131092:NJQ131094 NTC131092:NTM131094 OCY131092:ODI131094 OMU131092:ONE131094 OWQ131092:OXA131094 PGM131092:PGW131094 PQI131092:PQS131094 QAE131092:QAO131094 QKA131092:QKK131094 QTW131092:QUG131094 RDS131092:REC131094 RNO131092:RNY131094 RXK131092:RXU131094 SHG131092:SHQ131094 SRC131092:SRM131094 TAY131092:TBI131094 TKU131092:TLE131094 TUQ131092:TVA131094 UEM131092:UEW131094 UOI131092:UOS131094 UYE131092:UYO131094 VIA131092:VIK131094 VRW131092:VSG131094 WBS131092:WCC131094 WLO131092:WLY131094 WVK131092:WVU131094 C196628:M196630 IY196628:JI196630 SU196628:TE196630 ACQ196628:ADA196630 AMM196628:AMW196630 AWI196628:AWS196630 BGE196628:BGO196630 BQA196628:BQK196630 BZW196628:CAG196630 CJS196628:CKC196630 CTO196628:CTY196630 DDK196628:DDU196630 DNG196628:DNQ196630 DXC196628:DXM196630 EGY196628:EHI196630 EQU196628:ERE196630 FAQ196628:FBA196630 FKM196628:FKW196630 FUI196628:FUS196630 GEE196628:GEO196630 GOA196628:GOK196630 GXW196628:GYG196630 HHS196628:HIC196630 HRO196628:HRY196630 IBK196628:IBU196630 ILG196628:ILQ196630 IVC196628:IVM196630 JEY196628:JFI196630 JOU196628:JPE196630 JYQ196628:JZA196630 KIM196628:KIW196630 KSI196628:KSS196630 LCE196628:LCO196630 LMA196628:LMK196630 LVW196628:LWG196630 MFS196628:MGC196630 MPO196628:MPY196630 MZK196628:MZU196630 NJG196628:NJQ196630 NTC196628:NTM196630 OCY196628:ODI196630 OMU196628:ONE196630 OWQ196628:OXA196630 PGM196628:PGW196630 PQI196628:PQS196630 QAE196628:QAO196630 QKA196628:QKK196630 QTW196628:QUG196630 RDS196628:REC196630 RNO196628:RNY196630 RXK196628:RXU196630 SHG196628:SHQ196630 SRC196628:SRM196630 TAY196628:TBI196630 TKU196628:TLE196630 TUQ196628:TVA196630 UEM196628:UEW196630 UOI196628:UOS196630 UYE196628:UYO196630 VIA196628:VIK196630 VRW196628:VSG196630 WBS196628:WCC196630 WLO196628:WLY196630 WVK196628:WVU196630 C262164:M262166 IY262164:JI262166 SU262164:TE262166 ACQ262164:ADA262166 AMM262164:AMW262166 AWI262164:AWS262166 BGE262164:BGO262166 BQA262164:BQK262166 BZW262164:CAG262166 CJS262164:CKC262166 CTO262164:CTY262166 DDK262164:DDU262166 DNG262164:DNQ262166 DXC262164:DXM262166 EGY262164:EHI262166 EQU262164:ERE262166 FAQ262164:FBA262166 FKM262164:FKW262166 FUI262164:FUS262166 GEE262164:GEO262166 GOA262164:GOK262166 GXW262164:GYG262166 HHS262164:HIC262166 HRO262164:HRY262166 IBK262164:IBU262166 ILG262164:ILQ262166 IVC262164:IVM262166 JEY262164:JFI262166 JOU262164:JPE262166 JYQ262164:JZA262166 KIM262164:KIW262166 KSI262164:KSS262166 LCE262164:LCO262166 LMA262164:LMK262166 LVW262164:LWG262166 MFS262164:MGC262166 MPO262164:MPY262166 MZK262164:MZU262166 NJG262164:NJQ262166 NTC262164:NTM262166 OCY262164:ODI262166 OMU262164:ONE262166 OWQ262164:OXA262166 PGM262164:PGW262166 PQI262164:PQS262166 QAE262164:QAO262166 QKA262164:QKK262166 QTW262164:QUG262166 RDS262164:REC262166 RNO262164:RNY262166 RXK262164:RXU262166 SHG262164:SHQ262166 SRC262164:SRM262166 TAY262164:TBI262166 TKU262164:TLE262166 TUQ262164:TVA262166 UEM262164:UEW262166 UOI262164:UOS262166 UYE262164:UYO262166 VIA262164:VIK262166 VRW262164:VSG262166 WBS262164:WCC262166 WLO262164:WLY262166 WVK262164:WVU262166 C327700:M327702 IY327700:JI327702 SU327700:TE327702 ACQ327700:ADA327702 AMM327700:AMW327702 AWI327700:AWS327702 BGE327700:BGO327702 BQA327700:BQK327702 BZW327700:CAG327702 CJS327700:CKC327702 CTO327700:CTY327702 DDK327700:DDU327702 DNG327700:DNQ327702 DXC327700:DXM327702 EGY327700:EHI327702 EQU327700:ERE327702 FAQ327700:FBA327702 FKM327700:FKW327702 FUI327700:FUS327702 GEE327700:GEO327702 GOA327700:GOK327702 GXW327700:GYG327702 HHS327700:HIC327702 HRO327700:HRY327702 IBK327700:IBU327702 ILG327700:ILQ327702 IVC327700:IVM327702 JEY327700:JFI327702 JOU327700:JPE327702 JYQ327700:JZA327702 KIM327700:KIW327702 KSI327700:KSS327702 LCE327700:LCO327702 LMA327700:LMK327702 LVW327700:LWG327702 MFS327700:MGC327702 MPO327700:MPY327702 MZK327700:MZU327702 NJG327700:NJQ327702 NTC327700:NTM327702 OCY327700:ODI327702 OMU327700:ONE327702 OWQ327700:OXA327702 PGM327700:PGW327702 PQI327700:PQS327702 QAE327700:QAO327702 QKA327700:QKK327702 QTW327700:QUG327702 RDS327700:REC327702 RNO327700:RNY327702 RXK327700:RXU327702 SHG327700:SHQ327702 SRC327700:SRM327702 TAY327700:TBI327702 TKU327700:TLE327702 TUQ327700:TVA327702 UEM327700:UEW327702 UOI327700:UOS327702 UYE327700:UYO327702 VIA327700:VIK327702 VRW327700:VSG327702 WBS327700:WCC327702 WLO327700:WLY327702 WVK327700:WVU327702 C393236:M393238 IY393236:JI393238 SU393236:TE393238 ACQ393236:ADA393238 AMM393236:AMW393238 AWI393236:AWS393238 BGE393236:BGO393238 BQA393236:BQK393238 BZW393236:CAG393238 CJS393236:CKC393238 CTO393236:CTY393238 DDK393236:DDU393238 DNG393236:DNQ393238 DXC393236:DXM393238 EGY393236:EHI393238 EQU393236:ERE393238 FAQ393236:FBA393238 FKM393236:FKW393238 FUI393236:FUS393238 GEE393236:GEO393238 GOA393236:GOK393238 GXW393236:GYG393238 HHS393236:HIC393238 HRO393236:HRY393238 IBK393236:IBU393238 ILG393236:ILQ393238 IVC393236:IVM393238 JEY393236:JFI393238 JOU393236:JPE393238 JYQ393236:JZA393238 KIM393236:KIW393238 KSI393236:KSS393238 LCE393236:LCO393238 LMA393236:LMK393238 LVW393236:LWG393238 MFS393236:MGC393238 MPO393236:MPY393238 MZK393236:MZU393238 NJG393236:NJQ393238 NTC393236:NTM393238 OCY393236:ODI393238 OMU393236:ONE393238 OWQ393236:OXA393238 PGM393236:PGW393238 PQI393236:PQS393238 QAE393236:QAO393238 QKA393236:QKK393238 QTW393236:QUG393238 RDS393236:REC393238 RNO393236:RNY393238 RXK393236:RXU393238 SHG393236:SHQ393238 SRC393236:SRM393238 TAY393236:TBI393238 TKU393236:TLE393238 TUQ393236:TVA393238 UEM393236:UEW393238 UOI393236:UOS393238 UYE393236:UYO393238 VIA393236:VIK393238 VRW393236:VSG393238 WBS393236:WCC393238 WLO393236:WLY393238 WVK393236:WVU393238 C458772:M458774 IY458772:JI458774 SU458772:TE458774 ACQ458772:ADA458774 AMM458772:AMW458774 AWI458772:AWS458774 BGE458772:BGO458774 BQA458772:BQK458774 BZW458772:CAG458774 CJS458772:CKC458774 CTO458772:CTY458774 DDK458772:DDU458774 DNG458772:DNQ458774 DXC458772:DXM458774 EGY458772:EHI458774 EQU458772:ERE458774 FAQ458772:FBA458774 FKM458772:FKW458774 FUI458772:FUS458774 GEE458772:GEO458774 GOA458772:GOK458774 GXW458772:GYG458774 HHS458772:HIC458774 HRO458772:HRY458774 IBK458772:IBU458774 ILG458772:ILQ458774 IVC458772:IVM458774 JEY458772:JFI458774 JOU458772:JPE458774 JYQ458772:JZA458774 KIM458772:KIW458774 KSI458772:KSS458774 LCE458772:LCO458774 LMA458772:LMK458774 LVW458772:LWG458774 MFS458772:MGC458774 MPO458772:MPY458774 MZK458772:MZU458774 NJG458772:NJQ458774 NTC458772:NTM458774 OCY458772:ODI458774 OMU458772:ONE458774 OWQ458772:OXA458774 PGM458772:PGW458774 PQI458772:PQS458774 QAE458772:QAO458774 QKA458772:QKK458774 QTW458772:QUG458774 RDS458772:REC458774 RNO458772:RNY458774 RXK458772:RXU458774 SHG458772:SHQ458774 SRC458772:SRM458774 TAY458772:TBI458774 TKU458772:TLE458774 TUQ458772:TVA458774 UEM458772:UEW458774 UOI458772:UOS458774 UYE458772:UYO458774 VIA458772:VIK458774 VRW458772:VSG458774 WBS458772:WCC458774 WLO458772:WLY458774 WVK458772:WVU458774 C524308:M524310 IY524308:JI524310 SU524308:TE524310 ACQ524308:ADA524310 AMM524308:AMW524310 AWI524308:AWS524310 BGE524308:BGO524310 BQA524308:BQK524310 BZW524308:CAG524310 CJS524308:CKC524310 CTO524308:CTY524310 DDK524308:DDU524310 DNG524308:DNQ524310 DXC524308:DXM524310 EGY524308:EHI524310 EQU524308:ERE524310 FAQ524308:FBA524310 FKM524308:FKW524310 FUI524308:FUS524310 GEE524308:GEO524310 GOA524308:GOK524310 GXW524308:GYG524310 HHS524308:HIC524310 HRO524308:HRY524310 IBK524308:IBU524310 ILG524308:ILQ524310 IVC524308:IVM524310 JEY524308:JFI524310 JOU524308:JPE524310 JYQ524308:JZA524310 KIM524308:KIW524310 KSI524308:KSS524310 LCE524308:LCO524310 LMA524308:LMK524310 LVW524308:LWG524310 MFS524308:MGC524310 MPO524308:MPY524310 MZK524308:MZU524310 NJG524308:NJQ524310 NTC524308:NTM524310 OCY524308:ODI524310 OMU524308:ONE524310 OWQ524308:OXA524310 PGM524308:PGW524310 PQI524308:PQS524310 QAE524308:QAO524310 QKA524308:QKK524310 QTW524308:QUG524310 RDS524308:REC524310 RNO524308:RNY524310 RXK524308:RXU524310 SHG524308:SHQ524310 SRC524308:SRM524310 TAY524308:TBI524310 TKU524308:TLE524310 TUQ524308:TVA524310 UEM524308:UEW524310 UOI524308:UOS524310 UYE524308:UYO524310 VIA524308:VIK524310 VRW524308:VSG524310 WBS524308:WCC524310 WLO524308:WLY524310 WVK524308:WVU524310 C589844:M589846 IY589844:JI589846 SU589844:TE589846 ACQ589844:ADA589846 AMM589844:AMW589846 AWI589844:AWS589846 BGE589844:BGO589846 BQA589844:BQK589846 BZW589844:CAG589846 CJS589844:CKC589846 CTO589844:CTY589846 DDK589844:DDU589846 DNG589844:DNQ589846 DXC589844:DXM589846 EGY589844:EHI589846 EQU589844:ERE589846 FAQ589844:FBA589846 FKM589844:FKW589846 FUI589844:FUS589846 GEE589844:GEO589846 GOA589844:GOK589846 GXW589844:GYG589846 HHS589844:HIC589846 HRO589844:HRY589846 IBK589844:IBU589846 ILG589844:ILQ589846 IVC589844:IVM589846 JEY589844:JFI589846 JOU589844:JPE589846 JYQ589844:JZA589846 KIM589844:KIW589846 KSI589844:KSS589846 LCE589844:LCO589846 LMA589844:LMK589846 LVW589844:LWG589846 MFS589844:MGC589846 MPO589844:MPY589846 MZK589844:MZU589846 NJG589844:NJQ589846 NTC589844:NTM589846 OCY589844:ODI589846 OMU589844:ONE589846 OWQ589844:OXA589846 PGM589844:PGW589846 PQI589844:PQS589846 QAE589844:QAO589846 QKA589844:QKK589846 QTW589844:QUG589846 RDS589844:REC589846 RNO589844:RNY589846 RXK589844:RXU589846 SHG589844:SHQ589846 SRC589844:SRM589846 TAY589844:TBI589846 TKU589844:TLE589846 TUQ589844:TVA589846 UEM589844:UEW589846 UOI589844:UOS589846 UYE589844:UYO589846 VIA589844:VIK589846 VRW589844:VSG589846 WBS589844:WCC589846 WLO589844:WLY589846 WVK589844:WVU589846 C655380:M655382 IY655380:JI655382 SU655380:TE655382 ACQ655380:ADA655382 AMM655380:AMW655382 AWI655380:AWS655382 BGE655380:BGO655382 BQA655380:BQK655382 BZW655380:CAG655382 CJS655380:CKC655382 CTO655380:CTY655382 DDK655380:DDU655382 DNG655380:DNQ655382 DXC655380:DXM655382 EGY655380:EHI655382 EQU655380:ERE655382 FAQ655380:FBA655382 FKM655380:FKW655382 FUI655380:FUS655382 GEE655380:GEO655382 GOA655380:GOK655382 GXW655380:GYG655382 HHS655380:HIC655382 HRO655380:HRY655382 IBK655380:IBU655382 ILG655380:ILQ655382 IVC655380:IVM655382 JEY655380:JFI655382 JOU655380:JPE655382 JYQ655380:JZA655382 KIM655380:KIW655382 KSI655380:KSS655382 LCE655380:LCO655382 LMA655380:LMK655382 LVW655380:LWG655382 MFS655380:MGC655382 MPO655380:MPY655382 MZK655380:MZU655382 NJG655380:NJQ655382 NTC655380:NTM655382 OCY655380:ODI655382 OMU655380:ONE655382 OWQ655380:OXA655382 PGM655380:PGW655382 PQI655380:PQS655382 QAE655380:QAO655382 QKA655380:QKK655382 QTW655380:QUG655382 RDS655380:REC655382 RNO655380:RNY655382 RXK655380:RXU655382 SHG655380:SHQ655382 SRC655380:SRM655382 TAY655380:TBI655382 TKU655380:TLE655382 TUQ655380:TVA655382 UEM655380:UEW655382 UOI655380:UOS655382 UYE655380:UYO655382 VIA655380:VIK655382 VRW655380:VSG655382 WBS655380:WCC655382 WLO655380:WLY655382 WVK655380:WVU655382 C720916:M720918 IY720916:JI720918 SU720916:TE720918 ACQ720916:ADA720918 AMM720916:AMW720918 AWI720916:AWS720918 BGE720916:BGO720918 BQA720916:BQK720918 BZW720916:CAG720918 CJS720916:CKC720918 CTO720916:CTY720918 DDK720916:DDU720918 DNG720916:DNQ720918 DXC720916:DXM720918 EGY720916:EHI720918 EQU720916:ERE720918 FAQ720916:FBA720918 FKM720916:FKW720918 FUI720916:FUS720918 GEE720916:GEO720918 GOA720916:GOK720918 GXW720916:GYG720918 HHS720916:HIC720918 HRO720916:HRY720918 IBK720916:IBU720918 ILG720916:ILQ720918 IVC720916:IVM720918 JEY720916:JFI720918 JOU720916:JPE720918 JYQ720916:JZA720918 KIM720916:KIW720918 KSI720916:KSS720918 LCE720916:LCO720918 LMA720916:LMK720918 LVW720916:LWG720918 MFS720916:MGC720918 MPO720916:MPY720918 MZK720916:MZU720918 NJG720916:NJQ720918 NTC720916:NTM720918 OCY720916:ODI720918 OMU720916:ONE720918 OWQ720916:OXA720918 PGM720916:PGW720918 PQI720916:PQS720918 QAE720916:QAO720918 QKA720916:QKK720918 QTW720916:QUG720918 RDS720916:REC720918 RNO720916:RNY720918 RXK720916:RXU720918 SHG720916:SHQ720918 SRC720916:SRM720918 TAY720916:TBI720918 TKU720916:TLE720918 TUQ720916:TVA720918 UEM720916:UEW720918 UOI720916:UOS720918 UYE720916:UYO720918 VIA720916:VIK720918 VRW720916:VSG720918 WBS720916:WCC720918 WLO720916:WLY720918 WVK720916:WVU720918 C786452:M786454 IY786452:JI786454 SU786452:TE786454 ACQ786452:ADA786454 AMM786452:AMW786454 AWI786452:AWS786454 BGE786452:BGO786454 BQA786452:BQK786454 BZW786452:CAG786454 CJS786452:CKC786454 CTO786452:CTY786454 DDK786452:DDU786454 DNG786452:DNQ786454 DXC786452:DXM786454 EGY786452:EHI786454 EQU786452:ERE786454 FAQ786452:FBA786454 FKM786452:FKW786454 FUI786452:FUS786454 GEE786452:GEO786454 GOA786452:GOK786454 GXW786452:GYG786454 HHS786452:HIC786454 HRO786452:HRY786454 IBK786452:IBU786454 ILG786452:ILQ786454 IVC786452:IVM786454 JEY786452:JFI786454 JOU786452:JPE786454 JYQ786452:JZA786454 KIM786452:KIW786454 KSI786452:KSS786454 LCE786452:LCO786454 LMA786452:LMK786454 LVW786452:LWG786454 MFS786452:MGC786454 MPO786452:MPY786454 MZK786452:MZU786454 NJG786452:NJQ786454 NTC786452:NTM786454 OCY786452:ODI786454 OMU786452:ONE786454 OWQ786452:OXA786454 PGM786452:PGW786454 PQI786452:PQS786454 QAE786452:QAO786454 QKA786452:QKK786454 QTW786452:QUG786454 RDS786452:REC786454 RNO786452:RNY786454 RXK786452:RXU786454 SHG786452:SHQ786454 SRC786452:SRM786454 TAY786452:TBI786454 TKU786452:TLE786454 TUQ786452:TVA786454 UEM786452:UEW786454 UOI786452:UOS786454 UYE786452:UYO786454 VIA786452:VIK786454 VRW786452:VSG786454 WBS786452:WCC786454 WLO786452:WLY786454 WVK786452:WVU786454 C851988:M851990 IY851988:JI851990 SU851988:TE851990 ACQ851988:ADA851990 AMM851988:AMW851990 AWI851988:AWS851990 BGE851988:BGO851990 BQA851988:BQK851990 BZW851988:CAG851990 CJS851988:CKC851990 CTO851988:CTY851990 DDK851988:DDU851990 DNG851988:DNQ851990 DXC851988:DXM851990 EGY851988:EHI851990 EQU851988:ERE851990 FAQ851988:FBA851990 FKM851988:FKW851990 FUI851988:FUS851990 GEE851988:GEO851990 GOA851988:GOK851990 GXW851988:GYG851990 HHS851988:HIC851990 HRO851988:HRY851990 IBK851988:IBU851990 ILG851988:ILQ851990 IVC851988:IVM851990 JEY851988:JFI851990 JOU851988:JPE851990 JYQ851988:JZA851990 KIM851988:KIW851990 KSI851988:KSS851990 LCE851988:LCO851990 LMA851988:LMK851990 LVW851988:LWG851990 MFS851988:MGC851990 MPO851988:MPY851990 MZK851988:MZU851990 NJG851988:NJQ851990 NTC851988:NTM851990 OCY851988:ODI851990 OMU851988:ONE851990 OWQ851988:OXA851990 PGM851988:PGW851990 PQI851988:PQS851990 QAE851988:QAO851990 QKA851988:QKK851990 QTW851988:QUG851990 RDS851988:REC851990 RNO851988:RNY851990 RXK851988:RXU851990 SHG851988:SHQ851990 SRC851988:SRM851990 TAY851988:TBI851990 TKU851988:TLE851990 TUQ851988:TVA851990 UEM851988:UEW851990 UOI851988:UOS851990 UYE851988:UYO851990 VIA851988:VIK851990 VRW851988:VSG851990 WBS851988:WCC851990 WLO851988:WLY851990 WVK851988:WVU851990 C917524:M917526 IY917524:JI917526 SU917524:TE917526 ACQ917524:ADA917526 AMM917524:AMW917526 AWI917524:AWS917526 BGE917524:BGO917526 BQA917524:BQK917526 BZW917524:CAG917526 CJS917524:CKC917526 CTO917524:CTY917526 DDK917524:DDU917526 DNG917524:DNQ917526 DXC917524:DXM917526 EGY917524:EHI917526 EQU917524:ERE917526 FAQ917524:FBA917526 FKM917524:FKW917526 FUI917524:FUS917526 GEE917524:GEO917526 GOA917524:GOK917526 GXW917524:GYG917526 HHS917524:HIC917526 HRO917524:HRY917526 IBK917524:IBU917526 ILG917524:ILQ917526 IVC917524:IVM917526 JEY917524:JFI917526 JOU917524:JPE917526 JYQ917524:JZA917526 KIM917524:KIW917526 KSI917524:KSS917526 LCE917524:LCO917526 LMA917524:LMK917526 LVW917524:LWG917526 MFS917524:MGC917526 MPO917524:MPY917526 MZK917524:MZU917526 NJG917524:NJQ917526 NTC917524:NTM917526 OCY917524:ODI917526 OMU917524:ONE917526 OWQ917524:OXA917526 PGM917524:PGW917526 PQI917524:PQS917526 QAE917524:QAO917526 QKA917524:QKK917526 QTW917524:QUG917526 RDS917524:REC917526 RNO917524:RNY917526 RXK917524:RXU917526 SHG917524:SHQ917526 SRC917524:SRM917526 TAY917524:TBI917526 TKU917524:TLE917526 TUQ917524:TVA917526 UEM917524:UEW917526 UOI917524:UOS917526 UYE917524:UYO917526 VIA917524:VIK917526 VRW917524:VSG917526 WBS917524:WCC917526 WLO917524:WLY917526 WVK917524:WVU917526 C983060:M983062 IY983060:JI983062 SU983060:TE983062 ACQ983060:ADA983062 AMM983060:AMW983062 AWI983060:AWS983062 BGE983060:BGO983062 BQA983060:BQK983062 BZW983060:CAG983062 CJS983060:CKC983062 CTO983060:CTY983062 DDK983060:DDU983062 DNG983060:DNQ983062 DXC983060:DXM983062 EGY983060:EHI983062 EQU983060:ERE983062 FAQ983060:FBA983062 FKM983060:FKW983062 FUI983060:FUS983062 GEE983060:GEO983062 GOA983060:GOK983062 GXW983060:GYG983062 HHS983060:HIC983062 HRO983060:HRY983062 IBK983060:IBU983062 ILG983060:ILQ983062 IVC983060:IVM983062 JEY983060:JFI983062 JOU983060:JPE983062 JYQ983060:JZA983062 KIM983060:KIW983062 KSI983060:KSS983062 LCE983060:LCO983062 LMA983060:LMK983062 LVW983060:LWG983062 MFS983060:MGC983062 MPO983060:MPY983062 MZK983060:MZU983062 NJG983060:NJQ983062 NTC983060:NTM983062 OCY983060:ODI983062 OMU983060:ONE983062 OWQ983060:OXA983062 PGM983060:PGW983062 PQI983060:PQS983062 QAE983060:QAO983062 QKA983060:QKK983062 QTW983060:QUG983062 RDS983060:REC983062 RNO983060:RNY983062 RXK983060:RXU983062 SHG983060:SHQ983062 SRC983060:SRM983062 TAY983060:TBI983062 TKU983060:TLE983062 TUQ983060:TVA983062 UEM983060:UEW983062 UOI983060:UOS983062 UYE983060:UYO983062 VIA983060:VIK983062 VRW983060:VSG983062 WBS983060:WCC983062 WLO983060:WLY983062 WVK983060:WVU983062 IY35:JI36 SU35:TE36 ACQ35:ADA36 AMM35:AMW36 AWI35:AWS36 BGE35:BGO36 BQA35:BQK36 BZW35:CAG36 CJS35:CKC36 CTO35:CTY36 DDK35:DDU36 DNG35:DNQ36 DXC35:DXM36 EGY35:EHI36 EQU35:ERE36 FAQ35:FBA36 FKM35:FKW36 FUI35:FUS36 GEE35:GEO36 GOA35:GOK36 GXW35:GYG36 HHS35:HIC36 HRO35:HRY36 IBK35:IBU36 ILG35:ILQ36 IVC35:IVM36 JEY35:JFI36 JOU35:JPE36 JYQ35:JZA36 KIM35:KIW36 KSI35:KSS36 LCE35:LCO36 LMA35:LMK36 LVW35:LWG36 MFS35:MGC36 MPO35:MPY36 MZK35:MZU36 NJG35:NJQ36 NTC35:NTM36 OCY35:ODI36 OMU35:ONE36 OWQ35:OXA36 PGM35:PGW36 PQI35:PQS36 QAE35:QAO36 QKA35:QKK36 QTW35:QUG36 RDS35:REC36 RNO35:RNY36 RXK35:RXU36 SHG35:SHQ36 SRC35:SRM36 TAY35:TBI36 TKU35:TLE36 TUQ35:TVA36 UEM35:UEW36 UOI35:UOS36 UYE35:UYO36 VIA35:VIK36 VRW35:VSG36 WBS35:WCC36 WLO35:WLY36 WVK35:WVU36 C65563:M65564 IY65563:JI65564 SU65563:TE65564 ACQ65563:ADA65564 AMM65563:AMW65564 AWI65563:AWS65564 BGE65563:BGO65564 BQA65563:BQK65564 BZW65563:CAG65564 CJS65563:CKC65564 CTO65563:CTY65564 DDK65563:DDU65564 DNG65563:DNQ65564 DXC65563:DXM65564 EGY65563:EHI65564 EQU65563:ERE65564 FAQ65563:FBA65564 FKM65563:FKW65564 FUI65563:FUS65564 GEE65563:GEO65564 GOA65563:GOK65564 GXW65563:GYG65564 HHS65563:HIC65564 HRO65563:HRY65564 IBK65563:IBU65564 ILG65563:ILQ65564 IVC65563:IVM65564 JEY65563:JFI65564 JOU65563:JPE65564 JYQ65563:JZA65564 KIM65563:KIW65564 KSI65563:KSS65564 LCE65563:LCO65564 LMA65563:LMK65564 LVW65563:LWG65564 MFS65563:MGC65564 MPO65563:MPY65564 MZK65563:MZU65564 NJG65563:NJQ65564 NTC65563:NTM65564 OCY65563:ODI65564 OMU65563:ONE65564 OWQ65563:OXA65564 PGM65563:PGW65564 PQI65563:PQS65564 QAE65563:QAO65564 QKA65563:QKK65564 QTW65563:QUG65564 RDS65563:REC65564 RNO65563:RNY65564 RXK65563:RXU65564 SHG65563:SHQ65564 SRC65563:SRM65564 TAY65563:TBI65564 TKU65563:TLE65564 TUQ65563:TVA65564 UEM65563:UEW65564 UOI65563:UOS65564 UYE65563:UYO65564 VIA65563:VIK65564 VRW65563:VSG65564 WBS65563:WCC65564 WLO65563:WLY65564 WVK65563:WVU65564 C131099:M131100 IY131099:JI131100 SU131099:TE131100 ACQ131099:ADA131100 AMM131099:AMW131100 AWI131099:AWS131100 BGE131099:BGO131100 BQA131099:BQK131100 BZW131099:CAG131100 CJS131099:CKC131100 CTO131099:CTY131100 DDK131099:DDU131100 DNG131099:DNQ131100 DXC131099:DXM131100 EGY131099:EHI131100 EQU131099:ERE131100 FAQ131099:FBA131100 FKM131099:FKW131100 FUI131099:FUS131100 GEE131099:GEO131100 GOA131099:GOK131100 GXW131099:GYG131100 HHS131099:HIC131100 HRO131099:HRY131100 IBK131099:IBU131100 ILG131099:ILQ131100 IVC131099:IVM131100 JEY131099:JFI131100 JOU131099:JPE131100 JYQ131099:JZA131100 KIM131099:KIW131100 KSI131099:KSS131100 LCE131099:LCO131100 LMA131099:LMK131100 LVW131099:LWG131100 MFS131099:MGC131100 MPO131099:MPY131100 MZK131099:MZU131100 NJG131099:NJQ131100 NTC131099:NTM131100 OCY131099:ODI131100 OMU131099:ONE131100 OWQ131099:OXA131100 PGM131099:PGW131100 PQI131099:PQS131100 QAE131099:QAO131100 QKA131099:QKK131100 QTW131099:QUG131100 RDS131099:REC131100 RNO131099:RNY131100 RXK131099:RXU131100 SHG131099:SHQ131100 SRC131099:SRM131100 TAY131099:TBI131100 TKU131099:TLE131100 TUQ131099:TVA131100 UEM131099:UEW131100 UOI131099:UOS131100 UYE131099:UYO131100 VIA131099:VIK131100 VRW131099:VSG131100 WBS131099:WCC131100 WLO131099:WLY131100 WVK131099:WVU131100 C196635:M196636 IY196635:JI196636 SU196635:TE196636 ACQ196635:ADA196636 AMM196635:AMW196636 AWI196635:AWS196636 BGE196635:BGO196636 BQA196635:BQK196636 BZW196635:CAG196636 CJS196635:CKC196636 CTO196635:CTY196636 DDK196635:DDU196636 DNG196635:DNQ196636 DXC196635:DXM196636 EGY196635:EHI196636 EQU196635:ERE196636 FAQ196635:FBA196636 FKM196635:FKW196636 FUI196635:FUS196636 GEE196635:GEO196636 GOA196635:GOK196636 GXW196635:GYG196636 HHS196635:HIC196636 HRO196635:HRY196636 IBK196635:IBU196636 ILG196635:ILQ196636 IVC196635:IVM196636 JEY196635:JFI196636 JOU196635:JPE196636 JYQ196635:JZA196636 KIM196635:KIW196636 KSI196635:KSS196636 LCE196635:LCO196636 LMA196635:LMK196636 LVW196635:LWG196636 MFS196635:MGC196636 MPO196635:MPY196636 MZK196635:MZU196636 NJG196635:NJQ196636 NTC196635:NTM196636 OCY196635:ODI196636 OMU196635:ONE196636 OWQ196635:OXA196636 PGM196635:PGW196636 PQI196635:PQS196636 QAE196635:QAO196636 QKA196635:QKK196636 QTW196635:QUG196636 RDS196635:REC196636 RNO196635:RNY196636 RXK196635:RXU196636 SHG196635:SHQ196636 SRC196635:SRM196636 TAY196635:TBI196636 TKU196635:TLE196636 TUQ196635:TVA196636 UEM196635:UEW196636 UOI196635:UOS196636 UYE196635:UYO196636 VIA196635:VIK196636 VRW196635:VSG196636 WBS196635:WCC196636 WLO196635:WLY196636 WVK196635:WVU196636 C262171:M262172 IY262171:JI262172 SU262171:TE262172 ACQ262171:ADA262172 AMM262171:AMW262172 AWI262171:AWS262172 BGE262171:BGO262172 BQA262171:BQK262172 BZW262171:CAG262172 CJS262171:CKC262172 CTO262171:CTY262172 DDK262171:DDU262172 DNG262171:DNQ262172 DXC262171:DXM262172 EGY262171:EHI262172 EQU262171:ERE262172 FAQ262171:FBA262172 FKM262171:FKW262172 FUI262171:FUS262172 GEE262171:GEO262172 GOA262171:GOK262172 GXW262171:GYG262172 HHS262171:HIC262172 HRO262171:HRY262172 IBK262171:IBU262172 ILG262171:ILQ262172 IVC262171:IVM262172 JEY262171:JFI262172 JOU262171:JPE262172 JYQ262171:JZA262172 KIM262171:KIW262172 KSI262171:KSS262172 LCE262171:LCO262172 LMA262171:LMK262172 LVW262171:LWG262172 MFS262171:MGC262172 MPO262171:MPY262172 MZK262171:MZU262172 NJG262171:NJQ262172 NTC262171:NTM262172 OCY262171:ODI262172 OMU262171:ONE262172 OWQ262171:OXA262172 PGM262171:PGW262172 PQI262171:PQS262172 QAE262171:QAO262172 QKA262171:QKK262172 QTW262171:QUG262172 RDS262171:REC262172 RNO262171:RNY262172 RXK262171:RXU262172 SHG262171:SHQ262172 SRC262171:SRM262172 TAY262171:TBI262172 TKU262171:TLE262172 TUQ262171:TVA262172 UEM262171:UEW262172 UOI262171:UOS262172 UYE262171:UYO262172 VIA262171:VIK262172 VRW262171:VSG262172 WBS262171:WCC262172 WLO262171:WLY262172 WVK262171:WVU262172 C327707:M327708 IY327707:JI327708 SU327707:TE327708 ACQ327707:ADA327708 AMM327707:AMW327708 AWI327707:AWS327708 BGE327707:BGO327708 BQA327707:BQK327708 BZW327707:CAG327708 CJS327707:CKC327708 CTO327707:CTY327708 DDK327707:DDU327708 DNG327707:DNQ327708 DXC327707:DXM327708 EGY327707:EHI327708 EQU327707:ERE327708 FAQ327707:FBA327708 FKM327707:FKW327708 FUI327707:FUS327708 GEE327707:GEO327708 GOA327707:GOK327708 GXW327707:GYG327708 HHS327707:HIC327708 HRO327707:HRY327708 IBK327707:IBU327708 ILG327707:ILQ327708 IVC327707:IVM327708 JEY327707:JFI327708 JOU327707:JPE327708 JYQ327707:JZA327708 KIM327707:KIW327708 KSI327707:KSS327708 LCE327707:LCO327708 LMA327707:LMK327708 LVW327707:LWG327708 MFS327707:MGC327708 MPO327707:MPY327708 MZK327707:MZU327708 NJG327707:NJQ327708 NTC327707:NTM327708 OCY327707:ODI327708 OMU327707:ONE327708 OWQ327707:OXA327708 PGM327707:PGW327708 PQI327707:PQS327708 QAE327707:QAO327708 QKA327707:QKK327708 QTW327707:QUG327708 RDS327707:REC327708 RNO327707:RNY327708 RXK327707:RXU327708 SHG327707:SHQ327708 SRC327707:SRM327708 TAY327707:TBI327708 TKU327707:TLE327708 TUQ327707:TVA327708 UEM327707:UEW327708 UOI327707:UOS327708 UYE327707:UYO327708 VIA327707:VIK327708 VRW327707:VSG327708 WBS327707:WCC327708 WLO327707:WLY327708 WVK327707:WVU327708 C393243:M393244 IY393243:JI393244 SU393243:TE393244 ACQ393243:ADA393244 AMM393243:AMW393244 AWI393243:AWS393244 BGE393243:BGO393244 BQA393243:BQK393244 BZW393243:CAG393244 CJS393243:CKC393244 CTO393243:CTY393244 DDK393243:DDU393244 DNG393243:DNQ393244 DXC393243:DXM393244 EGY393243:EHI393244 EQU393243:ERE393244 FAQ393243:FBA393244 FKM393243:FKW393244 FUI393243:FUS393244 GEE393243:GEO393244 GOA393243:GOK393244 GXW393243:GYG393244 HHS393243:HIC393244 HRO393243:HRY393244 IBK393243:IBU393244 ILG393243:ILQ393244 IVC393243:IVM393244 JEY393243:JFI393244 JOU393243:JPE393244 JYQ393243:JZA393244 KIM393243:KIW393244 KSI393243:KSS393244 LCE393243:LCO393244 LMA393243:LMK393244 LVW393243:LWG393244 MFS393243:MGC393244 MPO393243:MPY393244 MZK393243:MZU393244 NJG393243:NJQ393244 NTC393243:NTM393244 OCY393243:ODI393244 OMU393243:ONE393244 OWQ393243:OXA393244 PGM393243:PGW393244 PQI393243:PQS393244 QAE393243:QAO393244 QKA393243:QKK393244 QTW393243:QUG393244 RDS393243:REC393244 RNO393243:RNY393244 RXK393243:RXU393244 SHG393243:SHQ393244 SRC393243:SRM393244 TAY393243:TBI393244 TKU393243:TLE393244 TUQ393243:TVA393244 UEM393243:UEW393244 UOI393243:UOS393244 UYE393243:UYO393244 VIA393243:VIK393244 VRW393243:VSG393244 WBS393243:WCC393244 WLO393243:WLY393244 WVK393243:WVU393244 C458779:M458780 IY458779:JI458780 SU458779:TE458780 ACQ458779:ADA458780 AMM458779:AMW458780 AWI458779:AWS458780 BGE458779:BGO458780 BQA458779:BQK458780 BZW458779:CAG458780 CJS458779:CKC458780 CTO458779:CTY458780 DDK458779:DDU458780 DNG458779:DNQ458780 DXC458779:DXM458780 EGY458779:EHI458780 EQU458779:ERE458780 FAQ458779:FBA458780 FKM458779:FKW458780 FUI458779:FUS458780 GEE458779:GEO458780 GOA458779:GOK458780 GXW458779:GYG458780 HHS458779:HIC458780 HRO458779:HRY458780 IBK458779:IBU458780 ILG458779:ILQ458780 IVC458779:IVM458780 JEY458779:JFI458780 JOU458779:JPE458780 JYQ458779:JZA458780 KIM458779:KIW458780 KSI458779:KSS458780 LCE458779:LCO458780 LMA458779:LMK458780 LVW458779:LWG458780 MFS458779:MGC458780 MPO458779:MPY458780 MZK458779:MZU458780 NJG458779:NJQ458780 NTC458779:NTM458780 OCY458779:ODI458780 OMU458779:ONE458780 OWQ458779:OXA458780 PGM458779:PGW458780 PQI458779:PQS458780 QAE458779:QAO458780 QKA458779:QKK458780 QTW458779:QUG458780 RDS458779:REC458780 RNO458779:RNY458780 RXK458779:RXU458780 SHG458779:SHQ458780 SRC458779:SRM458780 TAY458779:TBI458780 TKU458779:TLE458780 TUQ458779:TVA458780 UEM458779:UEW458780 UOI458779:UOS458780 UYE458779:UYO458780 VIA458779:VIK458780 VRW458779:VSG458780 WBS458779:WCC458780 WLO458779:WLY458780 WVK458779:WVU458780 C524315:M524316 IY524315:JI524316 SU524315:TE524316 ACQ524315:ADA524316 AMM524315:AMW524316 AWI524315:AWS524316 BGE524315:BGO524316 BQA524315:BQK524316 BZW524315:CAG524316 CJS524315:CKC524316 CTO524315:CTY524316 DDK524315:DDU524316 DNG524315:DNQ524316 DXC524315:DXM524316 EGY524315:EHI524316 EQU524315:ERE524316 FAQ524315:FBA524316 FKM524315:FKW524316 FUI524315:FUS524316 GEE524315:GEO524316 GOA524315:GOK524316 GXW524315:GYG524316 HHS524315:HIC524316 HRO524315:HRY524316 IBK524315:IBU524316 ILG524315:ILQ524316 IVC524315:IVM524316 JEY524315:JFI524316 JOU524315:JPE524316 JYQ524315:JZA524316 KIM524315:KIW524316 KSI524315:KSS524316 LCE524315:LCO524316 LMA524315:LMK524316 LVW524315:LWG524316 MFS524315:MGC524316 MPO524315:MPY524316 MZK524315:MZU524316 NJG524315:NJQ524316 NTC524315:NTM524316 OCY524315:ODI524316 OMU524315:ONE524316 OWQ524315:OXA524316 PGM524315:PGW524316 PQI524315:PQS524316 QAE524315:QAO524316 QKA524315:QKK524316 QTW524315:QUG524316 RDS524315:REC524316 RNO524315:RNY524316 RXK524315:RXU524316 SHG524315:SHQ524316 SRC524315:SRM524316 TAY524315:TBI524316 TKU524315:TLE524316 TUQ524315:TVA524316 UEM524315:UEW524316 UOI524315:UOS524316 UYE524315:UYO524316 VIA524315:VIK524316 VRW524315:VSG524316 WBS524315:WCC524316 WLO524315:WLY524316 WVK524315:WVU524316 C589851:M589852 IY589851:JI589852 SU589851:TE589852 ACQ589851:ADA589852 AMM589851:AMW589852 AWI589851:AWS589852 BGE589851:BGO589852 BQA589851:BQK589852 BZW589851:CAG589852 CJS589851:CKC589852 CTO589851:CTY589852 DDK589851:DDU589852 DNG589851:DNQ589852 DXC589851:DXM589852 EGY589851:EHI589852 EQU589851:ERE589852 FAQ589851:FBA589852 FKM589851:FKW589852 FUI589851:FUS589852 GEE589851:GEO589852 GOA589851:GOK589852 GXW589851:GYG589852 HHS589851:HIC589852 HRO589851:HRY589852 IBK589851:IBU589852 ILG589851:ILQ589852 IVC589851:IVM589852 JEY589851:JFI589852 JOU589851:JPE589852 JYQ589851:JZA589852 KIM589851:KIW589852 KSI589851:KSS589852 LCE589851:LCO589852 LMA589851:LMK589852 LVW589851:LWG589852 MFS589851:MGC589852 MPO589851:MPY589852 MZK589851:MZU589852 NJG589851:NJQ589852 NTC589851:NTM589852 OCY589851:ODI589852 OMU589851:ONE589852 OWQ589851:OXA589852 PGM589851:PGW589852 PQI589851:PQS589852 QAE589851:QAO589852 QKA589851:QKK589852 QTW589851:QUG589852 RDS589851:REC589852 RNO589851:RNY589852 RXK589851:RXU589852 SHG589851:SHQ589852 SRC589851:SRM589852 TAY589851:TBI589852 TKU589851:TLE589852 TUQ589851:TVA589852 UEM589851:UEW589852 UOI589851:UOS589852 UYE589851:UYO589852 VIA589851:VIK589852 VRW589851:VSG589852 WBS589851:WCC589852 WLO589851:WLY589852 WVK589851:WVU589852 C655387:M655388 IY655387:JI655388 SU655387:TE655388 ACQ655387:ADA655388 AMM655387:AMW655388 AWI655387:AWS655388 BGE655387:BGO655388 BQA655387:BQK655388 BZW655387:CAG655388 CJS655387:CKC655388 CTO655387:CTY655388 DDK655387:DDU655388 DNG655387:DNQ655388 DXC655387:DXM655388 EGY655387:EHI655388 EQU655387:ERE655388 FAQ655387:FBA655388 FKM655387:FKW655388 FUI655387:FUS655388 GEE655387:GEO655388 GOA655387:GOK655388 GXW655387:GYG655388 HHS655387:HIC655388 HRO655387:HRY655388 IBK655387:IBU655388 ILG655387:ILQ655388 IVC655387:IVM655388 JEY655387:JFI655388 JOU655387:JPE655388 JYQ655387:JZA655388 KIM655387:KIW655388 KSI655387:KSS655388 LCE655387:LCO655388 LMA655387:LMK655388 LVW655387:LWG655388 MFS655387:MGC655388 MPO655387:MPY655388 MZK655387:MZU655388 NJG655387:NJQ655388 NTC655387:NTM655388 OCY655387:ODI655388 OMU655387:ONE655388 OWQ655387:OXA655388 PGM655387:PGW655388 PQI655387:PQS655388 QAE655387:QAO655388 QKA655387:QKK655388 QTW655387:QUG655388 RDS655387:REC655388 RNO655387:RNY655388 RXK655387:RXU655388 SHG655387:SHQ655388 SRC655387:SRM655388 TAY655387:TBI655388 TKU655387:TLE655388 TUQ655387:TVA655388 UEM655387:UEW655388 UOI655387:UOS655388 UYE655387:UYO655388 VIA655387:VIK655388 VRW655387:VSG655388 WBS655387:WCC655388 WLO655387:WLY655388 WVK655387:WVU655388 C720923:M720924 IY720923:JI720924 SU720923:TE720924 ACQ720923:ADA720924 AMM720923:AMW720924 AWI720923:AWS720924 BGE720923:BGO720924 BQA720923:BQK720924 BZW720923:CAG720924 CJS720923:CKC720924 CTO720923:CTY720924 DDK720923:DDU720924 DNG720923:DNQ720924 DXC720923:DXM720924 EGY720923:EHI720924 EQU720923:ERE720924 FAQ720923:FBA720924 FKM720923:FKW720924 FUI720923:FUS720924 GEE720923:GEO720924 GOA720923:GOK720924 GXW720923:GYG720924 HHS720923:HIC720924 HRO720923:HRY720924 IBK720923:IBU720924 ILG720923:ILQ720924 IVC720923:IVM720924 JEY720923:JFI720924 JOU720923:JPE720924 JYQ720923:JZA720924 KIM720923:KIW720924 KSI720923:KSS720924 LCE720923:LCO720924 LMA720923:LMK720924 LVW720923:LWG720924 MFS720923:MGC720924 MPO720923:MPY720924 MZK720923:MZU720924 NJG720923:NJQ720924 NTC720923:NTM720924 OCY720923:ODI720924 OMU720923:ONE720924 OWQ720923:OXA720924 PGM720923:PGW720924 PQI720923:PQS720924 QAE720923:QAO720924 QKA720923:QKK720924 QTW720923:QUG720924 RDS720923:REC720924 RNO720923:RNY720924 RXK720923:RXU720924 SHG720923:SHQ720924 SRC720923:SRM720924 TAY720923:TBI720924 TKU720923:TLE720924 TUQ720923:TVA720924 UEM720923:UEW720924 UOI720923:UOS720924 UYE720923:UYO720924 VIA720923:VIK720924 VRW720923:VSG720924 WBS720923:WCC720924 WLO720923:WLY720924 WVK720923:WVU720924 C786459:M786460 IY786459:JI786460 SU786459:TE786460 ACQ786459:ADA786460 AMM786459:AMW786460 AWI786459:AWS786460 BGE786459:BGO786460 BQA786459:BQK786460 BZW786459:CAG786460 CJS786459:CKC786460 CTO786459:CTY786460 DDK786459:DDU786460 DNG786459:DNQ786460 DXC786459:DXM786460 EGY786459:EHI786460 EQU786459:ERE786460 FAQ786459:FBA786460 FKM786459:FKW786460 FUI786459:FUS786460 GEE786459:GEO786460 GOA786459:GOK786460 GXW786459:GYG786460 HHS786459:HIC786460 HRO786459:HRY786460 IBK786459:IBU786460 ILG786459:ILQ786460 IVC786459:IVM786460 JEY786459:JFI786460 JOU786459:JPE786460 JYQ786459:JZA786460 KIM786459:KIW786460 KSI786459:KSS786460 LCE786459:LCO786460 LMA786459:LMK786460 LVW786459:LWG786460 MFS786459:MGC786460 MPO786459:MPY786460 MZK786459:MZU786460 NJG786459:NJQ786460 NTC786459:NTM786460 OCY786459:ODI786460 OMU786459:ONE786460 OWQ786459:OXA786460 PGM786459:PGW786460 PQI786459:PQS786460 QAE786459:QAO786460 QKA786459:QKK786460 QTW786459:QUG786460 RDS786459:REC786460 RNO786459:RNY786460 RXK786459:RXU786460 SHG786459:SHQ786460 SRC786459:SRM786460 TAY786459:TBI786460 TKU786459:TLE786460 TUQ786459:TVA786460 UEM786459:UEW786460 UOI786459:UOS786460 UYE786459:UYO786460 VIA786459:VIK786460 VRW786459:VSG786460 WBS786459:WCC786460 WLO786459:WLY786460 WVK786459:WVU786460 C851995:M851996 IY851995:JI851996 SU851995:TE851996 ACQ851995:ADA851996 AMM851995:AMW851996 AWI851995:AWS851996 BGE851995:BGO851996 BQA851995:BQK851996 BZW851995:CAG851996 CJS851995:CKC851996 CTO851995:CTY851996 DDK851995:DDU851996 DNG851995:DNQ851996 DXC851995:DXM851996 EGY851995:EHI851996 EQU851995:ERE851996 FAQ851995:FBA851996 FKM851995:FKW851996 FUI851995:FUS851996 GEE851995:GEO851996 GOA851995:GOK851996 GXW851995:GYG851996 HHS851995:HIC851996 HRO851995:HRY851996 IBK851995:IBU851996 ILG851995:ILQ851996 IVC851995:IVM851996 JEY851995:JFI851996 JOU851995:JPE851996 JYQ851995:JZA851996 KIM851995:KIW851996 KSI851995:KSS851996 LCE851995:LCO851996 LMA851995:LMK851996 LVW851995:LWG851996 MFS851995:MGC851996 MPO851995:MPY851996 MZK851995:MZU851996 NJG851995:NJQ851996 NTC851995:NTM851996 OCY851995:ODI851996 OMU851995:ONE851996 OWQ851995:OXA851996 PGM851995:PGW851996 PQI851995:PQS851996 QAE851995:QAO851996 QKA851995:QKK851996 QTW851995:QUG851996 RDS851995:REC851996 RNO851995:RNY851996 RXK851995:RXU851996 SHG851995:SHQ851996 SRC851995:SRM851996 TAY851995:TBI851996 TKU851995:TLE851996 TUQ851995:TVA851996 UEM851995:UEW851996 UOI851995:UOS851996 UYE851995:UYO851996 VIA851995:VIK851996 VRW851995:VSG851996 WBS851995:WCC851996 WLO851995:WLY851996 WVK851995:WVU851996 C917531:M917532 IY917531:JI917532 SU917531:TE917532 ACQ917531:ADA917532 AMM917531:AMW917532 AWI917531:AWS917532 BGE917531:BGO917532 BQA917531:BQK917532 BZW917531:CAG917532 CJS917531:CKC917532 CTO917531:CTY917532 DDK917531:DDU917532 DNG917531:DNQ917532 DXC917531:DXM917532 EGY917531:EHI917532 EQU917531:ERE917532 FAQ917531:FBA917532 FKM917531:FKW917532 FUI917531:FUS917532 GEE917531:GEO917532 GOA917531:GOK917532 GXW917531:GYG917532 HHS917531:HIC917532 HRO917531:HRY917532 IBK917531:IBU917532 ILG917531:ILQ917532 IVC917531:IVM917532 JEY917531:JFI917532 JOU917531:JPE917532 JYQ917531:JZA917532 KIM917531:KIW917532 KSI917531:KSS917532 LCE917531:LCO917532 LMA917531:LMK917532 LVW917531:LWG917532 MFS917531:MGC917532 MPO917531:MPY917532 MZK917531:MZU917532 NJG917531:NJQ917532 NTC917531:NTM917532 OCY917531:ODI917532 OMU917531:ONE917532 OWQ917531:OXA917532 PGM917531:PGW917532 PQI917531:PQS917532 QAE917531:QAO917532 QKA917531:QKK917532 QTW917531:QUG917532 RDS917531:REC917532 RNO917531:RNY917532 RXK917531:RXU917532 SHG917531:SHQ917532 SRC917531:SRM917532 TAY917531:TBI917532 TKU917531:TLE917532 TUQ917531:TVA917532 UEM917531:UEW917532 UOI917531:UOS917532 UYE917531:UYO917532 VIA917531:VIK917532 VRW917531:VSG917532 WBS917531:WCC917532 WLO917531:WLY917532 WVK917531:WVU917532 C983067:M983068 IY983067:JI983068 SU983067:TE983068 ACQ983067:ADA983068 AMM983067:AMW983068 AWI983067:AWS983068 BGE983067:BGO983068 BQA983067:BQK983068 BZW983067:CAG983068 CJS983067:CKC983068 CTO983067:CTY983068 DDK983067:DDU983068 DNG983067:DNQ983068 DXC983067:DXM983068 EGY983067:EHI983068 EQU983067:ERE983068 FAQ983067:FBA983068 FKM983067:FKW983068 FUI983067:FUS983068 GEE983067:GEO983068 GOA983067:GOK983068 GXW983067:GYG983068 HHS983067:HIC983068 HRO983067:HRY983068 IBK983067:IBU983068 ILG983067:ILQ983068 IVC983067:IVM983068 JEY983067:JFI983068 JOU983067:JPE983068 JYQ983067:JZA983068 KIM983067:KIW983068 KSI983067:KSS983068 LCE983067:LCO983068 LMA983067:LMK983068 LVW983067:LWG983068 MFS983067:MGC983068 MPO983067:MPY983068 MZK983067:MZU983068 NJG983067:NJQ983068 NTC983067:NTM983068 OCY983067:ODI983068 OMU983067:ONE983068 OWQ983067:OXA983068 PGM983067:PGW983068 PQI983067:PQS983068 QAE983067:QAO983068 QKA983067:QKK983068 QTW983067:QUG983068 RDS983067:REC983068 RNO983067:RNY983068 RXK983067:RXU983068 SHG983067:SHQ983068 SRC983067:SRM983068 TAY983067:TBI983068 TKU983067:TLE983068 TUQ983067:TVA983068 UEM983067:UEW983068 UOI983067:UOS983068 UYE983067:UYO983068 VIA983067:VIK983068 VRW983067:VSG983068 WBS983067:WCC983068 WLO983067:WLY983068 WVK983067:WVU983068 C65565:J65568 IY65565:JF65568 SU65565:TB65568 ACQ65565:ACX65568 AMM65565:AMT65568 AWI65565:AWP65568 BGE65565:BGL65568 BQA65565:BQH65568 BZW65565:CAD65568 CJS65565:CJZ65568 CTO65565:CTV65568 DDK65565:DDR65568 DNG65565:DNN65568 DXC65565:DXJ65568 EGY65565:EHF65568 EQU65565:ERB65568 FAQ65565:FAX65568 FKM65565:FKT65568 FUI65565:FUP65568 GEE65565:GEL65568 GOA65565:GOH65568 GXW65565:GYD65568 HHS65565:HHZ65568 HRO65565:HRV65568 IBK65565:IBR65568 ILG65565:ILN65568 IVC65565:IVJ65568 JEY65565:JFF65568 JOU65565:JPB65568 JYQ65565:JYX65568 KIM65565:KIT65568 KSI65565:KSP65568 LCE65565:LCL65568 LMA65565:LMH65568 LVW65565:LWD65568 MFS65565:MFZ65568 MPO65565:MPV65568 MZK65565:MZR65568 NJG65565:NJN65568 NTC65565:NTJ65568 OCY65565:ODF65568 OMU65565:ONB65568 OWQ65565:OWX65568 PGM65565:PGT65568 PQI65565:PQP65568 QAE65565:QAL65568 QKA65565:QKH65568 QTW65565:QUD65568 RDS65565:RDZ65568 RNO65565:RNV65568 RXK65565:RXR65568 SHG65565:SHN65568 SRC65565:SRJ65568 TAY65565:TBF65568 TKU65565:TLB65568 TUQ65565:TUX65568 UEM65565:UET65568 UOI65565:UOP65568 UYE65565:UYL65568 VIA65565:VIH65568 VRW65565:VSD65568 WBS65565:WBZ65568 WLO65565:WLV65568 WVK65565:WVR65568 C131101:J131104 IY131101:JF131104 SU131101:TB131104 ACQ131101:ACX131104 AMM131101:AMT131104 AWI131101:AWP131104 BGE131101:BGL131104 BQA131101:BQH131104 BZW131101:CAD131104 CJS131101:CJZ131104 CTO131101:CTV131104 DDK131101:DDR131104 DNG131101:DNN131104 DXC131101:DXJ131104 EGY131101:EHF131104 EQU131101:ERB131104 FAQ131101:FAX131104 FKM131101:FKT131104 FUI131101:FUP131104 GEE131101:GEL131104 GOA131101:GOH131104 GXW131101:GYD131104 HHS131101:HHZ131104 HRO131101:HRV131104 IBK131101:IBR131104 ILG131101:ILN131104 IVC131101:IVJ131104 JEY131101:JFF131104 JOU131101:JPB131104 JYQ131101:JYX131104 KIM131101:KIT131104 KSI131101:KSP131104 LCE131101:LCL131104 LMA131101:LMH131104 LVW131101:LWD131104 MFS131101:MFZ131104 MPO131101:MPV131104 MZK131101:MZR131104 NJG131101:NJN131104 NTC131101:NTJ131104 OCY131101:ODF131104 OMU131101:ONB131104 OWQ131101:OWX131104 PGM131101:PGT131104 PQI131101:PQP131104 QAE131101:QAL131104 QKA131101:QKH131104 QTW131101:QUD131104 RDS131101:RDZ131104 RNO131101:RNV131104 RXK131101:RXR131104 SHG131101:SHN131104 SRC131101:SRJ131104 TAY131101:TBF131104 TKU131101:TLB131104 TUQ131101:TUX131104 UEM131101:UET131104 UOI131101:UOP131104 UYE131101:UYL131104 VIA131101:VIH131104 VRW131101:VSD131104 WBS131101:WBZ131104 WLO131101:WLV131104 WVK131101:WVR131104 C196637:J196640 IY196637:JF196640 SU196637:TB196640 ACQ196637:ACX196640 AMM196637:AMT196640 AWI196637:AWP196640 BGE196637:BGL196640 BQA196637:BQH196640 BZW196637:CAD196640 CJS196637:CJZ196640 CTO196637:CTV196640 DDK196637:DDR196640 DNG196637:DNN196640 DXC196637:DXJ196640 EGY196637:EHF196640 EQU196637:ERB196640 FAQ196637:FAX196640 FKM196637:FKT196640 FUI196637:FUP196640 GEE196637:GEL196640 GOA196637:GOH196640 GXW196637:GYD196640 HHS196637:HHZ196640 HRO196637:HRV196640 IBK196637:IBR196640 ILG196637:ILN196640 IVC196637:IVJ196640 JEY196637:JFF196640 JOU196637:JPB196640 JYQ196637:JYX196640 KIM196637:KIT196640 KSI196637:KSP196640 LCE196637:LCL196640 LMA196637:LMH196640 LVW196637:LWD196640 MFS196637:MFZ196640 MPO196637:MPV196640 MZK196637:MZR196640 NJG196637:NJN196640 NTC196637:NTJ196640 OCY196637:ODF196640 OMU196637:ONB196640 OWQ196637:OWX196640 PGM196637:PGT196640 PQI196637:PQP196640 QAE196637:QAL196640 QKA196637:QKH196640 QTW196637:QUD196640 RDS196637:RDZ196640 RNO196637:RNV196640 RXK196637:RXR196640 SHG196637:SHN196640 SRC196637:SRJ196640 TAY196637:TBF196640 TKU196637:TLB196640 TUQ196637:TUX196640 UEM196637:UET196640 UOI196637:UOP196640 UYE196637:UYL196640 VIA196637:VIH196640 VRW196637:VSD196640 WBS196637:WBZ196640 WLO196637:WLV196640 WVK196637:WVR196640 C262173:J262176 IY262173:JF262176 SU262173:TB262176 ACQ262173:ACX262176 AMM262173:AMT262176 AWI262173:AWP262176 BGE262173:BGL262176 BQA262173:BQH262176 BZW262173:CAD262176 CJS262173:CJZ262176 CTO262173:CTV262176 DDK262173:DDR262176 DNG262173:DNN262176 DXC262173:DXJ262176 EGY262173:EHF262176 EQU262173:ERB262176 FAQ262173:FAX262176 FKM262173:FKT262176 FUI262173:FUP262176 GEE262173:GEL262176 GOA262173:GOH262176 GXW262173:GYD262176 HHS262173:HHZ262176 HRO262173:HRV262176 IBK262173:IBR262176 ILG262173:ILN262176 IVC262173:IVJ262176 JEY262173:JFF262176 JOU262173:JPB262176 JYQ262173:JYX262176 KIM262173:KIT262176 KSI262173:KSP262176 LCE262173:LCL262176 LMA262173:LMH262176 LVW262173:LWD262176 MFS262173:MFZ262176 MPO262173:MPV262176 MZK262173:MZR262176 NJG262173:NJN262176 NTC262173:NTJ262176 OCY262173:ODF262176 OMU262173:ONB262176 OWQ262173:OWX262176 PGM262173:PGT262176 PQI262173:PQP262176 QAE262173:QAL262176 QKA262173:QKH262176 QTW262173:QUD262176 RDS262173:RDZ262176 RNO262173:RNV262176 RXK262173:RXR262176 SHG262173:SHN262176 SRC262173:SRJ262176 TAY262173:TBF262176 TKU262173:TLB262176 TUQ262173:TUX262176 UEM262173:UET262176 UOI262173:UOP262176 UYE262173:UYL262176 VIA262173:VIH262176 VRW262173:VSD262176 WBS262173:WBZ262176 WLO262173:WLV262176 WVK262173:WVR262176 C327709:J327712 IY327709:JF327712 SU327709:TB327712 ACQ327709:ACX327712 AMM327709:AMT327712 AWI327709:AWP327712 BGE327709:BGL327712 BQA327709:BQH327712 BZW327709:CAD327712 CJS327709:CJZ327712 CTO327709:CTV327712 DDK327709:DDR327712 DNG327709:DNN327712 DXC327709:DXJ327712 EGY327709:EHF327712 EQU327709:ERB327712 FAQ327709:FAX327712 FKM327709:FKT327712 FUI327709:FUP327712 GEE327709:GEL327712 GOA327709:GOH327712 GXW327709:GYD327712 HHS327709:HHZ327712 HRO327709:HRV327712 IBK327709:IBR327712 ILG327709:ILN327712 IVC327709:IVJ327712 JEY327709:JFF327712 JOU327709:JPB327712 JYQ327709:JYX327712 KIM327709:KIT327712 KSI327709:KSP327712 LCE327709:LCL327712 LMA327709:LMH327712 LVW327709:LWD327712 MFS327709:MFZ327712 MPO327709:MPV327712 MZK327709:MZR327712 NJG327709:NJN327712 NTC327709:NTJ327712 OCY327709:ODF327712 OMU327709:ONB327712 OWQ327709:OWX327712 PGM327709:PGT327712 PQI327709:PQP327712 QAE327709:QAL327712 QKA327709:QKH327712 QTW327709:QUD327712 RDS327709:RDZ327712 RNO327709:RNV327712 RXK327709:RXR327712 SHG327709:SHN327712 SRC327709:SRJ327712 TAY327709:TBF327712 TKU327709:TLB327712 TUQ327709:TUX327712 UEM327709:UET327712 UOI327709:UOP327712 UYE327709:UYL327712 VIA327709:VIH327712 VRW327709:VSD327712 WBS327709:WBZ327712 WLO327709:WLV327712 WVK327709:WVR327712 C393245:J393248 IY393245:JF393248 SU393245:TB393248 ACQ393245:ACX393248 AMM393245:AMT393248 AWI393245:AWP393248 BGE393245:BGL393248 BQA393245:BQH393248 BZW393245:CAD393248 CJS393245:CJZ393248 CTO393245:CTV393248 DDK393245:DDR393248 DNG393245:DNN393248 DXC393245:DXJ393248 EGY393245:EHF393248 EQU393245:ERB393248 FAQ393245:FAX393248 FKM393245:FKT393248 FUI393245:FUP393248 GEE393245:GEL393248 GOA393245:GOH393248 GXW393245:GYD393248 HHS393245:HHZ393248 HRO393245:HRV393248 IBK393245:IBR393248 ILG393245:ILN393248 IVC393245:IVJ393248 JEY393245:JFF393248 JOU393245:JPB393248 JYQ393245:JYX393248 KIM393245:KIT393248 KSI393245:KSP393248 LCE393245:LCL393248 LMA393245:LMH393248 LVW393245:LWD393248 MFS393245:MFZ393248 MPO393245:MPV393248 MZK393245:MZR393248 NJG393245:NJN393248 NTC393245:NTJ393248 OCY393245:ODF393248 OMU393245:ONB393248 OWQ393245:OWX393248 PGM393245:PGT393248 PQI393245:PQP393248 QAE393245:QAL393248 QKA393245:QKH393248 QTW393245:QUD393248 RDS393245:RDZ393248 RNO393245:RNV393248 RXK393245:RXR393248 SHG393245:SHN393248 SRC393245:SRJ393248 TAY393245:TBF393248 TKU393245:TLB393248 TUQ393245:TUX393248 UEM393245:UET393248 UOI393245:UOP393248 UYE393245:UYL393248 VIA393245:VIH393248 VRW393245:VSD393248 WBS393245:WBZ393248 WLO393245:WLV393248 WVK393245:WVR393248 C458781:J458784 IY458781:JF458784 SU458781:TB458784 ACQ458781:ACX458784 AMM458781:AMT458784 AWI458781:AWP458784 BGE458781:BGL458784 BQA458781:BQH458784 BZW458781:CAD458784 CJS458781:CJZ458784 CTO458781:CTV458784 DDK458781:DDR458784 DNG458781:DNN458784 DXC458781:DXJ458784 EGY458781:EHF458784 EQU458781:ERB458784 FAQ458781:FAX458784 FKM458781:FKT458784 FUI458781:FUP458784 GEE458781:GEL458784 GOA458781:GOH458784 GXW458781:GYD458784 HHS458781:HHZ458784 HRO458781:HRV458784 IBK458781:IBR458784 ILG458781:ILN458784 IVC458781:IVJ458784 JEY458781:JFF458784 JOU458781:JPB458784 JYQ458781:JYX458784 KIM458781:KIT458784 KSI458781:KSP458784 LCE458781:LCL458784 LMA458781:LMH458784 LVW458781:LWD458784 MFS458781:MFZ458784 MPO458781:MPV458784 MZK458781:MZR458784 NJG458781:NJN458784 NTC458781:NTJ458784 OCY458781:ODF458784 OMU458781:ONB458784 OWQ458781:OWX458784 PGM458781:PGT458784 PQI458781:PQP458784 QAE458781:QAL458784 QKA458781:QKH458784 QTW458781:QUD458784 RDS458781:RDZ458784 RNO458781:RNV458784 RXK458781:RXR458784 SHG458781:SHN458784 SRC458781:SRJ458784 TAY458781:TBF458784 TKU458781:TLB458784 TUQ458781:TUX458784 UEM458781:UET458784 UOI458781:UOP458784 UYE458781:UYL458784 VIA458781:VIH458784 VRW458781:VSD458784 WBS458781:WBZ458784 WLO458781:WLV458784 WVK458781:WVR458784 C524317:J524320 IY524317:JF524320 SU524317:TB524320 ACQ524317:ACX524320 AMM524317:AMT524320 AWI524317:AWP524320 BGE524317:BGL524320 BQA524317:BQH524320 BZW524317:CAD524320 CJS524317:CJZ524320 CTO524317:CTV524320 DDK524317:DDR524320 DNG524317:DNN524320 DXC524317:DXJ524320 EGY524317:EHF524320 EQU524317:ERB524320 FAQ524317:FAX524320 FKM524317:FKT524320 FUI524317:FUP524320 GEE524317:GEL524320 GOA524317:GOH524320 GXW524317:GYD524320 HHS524317:HHZ524320 HRO524317:HRV524320 IBK524317:IBR524320 ILG524317:ILN524320 IVC524317:IVJ524320 JEY524317:JFF524320 JOU524317:JPB524320 JYQ524317:JYX524320 KIM524317:KIT524320 KSI524317:KSP524320 LCE524317:LCL524320 LMA524317:LMH524320 LVW524317:LWD524320 MFS524317:MFZ524320 MPO524317:MPV524320 MZK524317:MZR524320 NJG524317:NJN524320 NTC524317:NTJ524320 OCY524317:ODF524320 OMU524317:ONB524320 OWQ524317:OWX524320 PGM524317:PGT524320 PQI524317:PQP524320 QAE524317:QAL524320 QKA524317:QKH524320 QTW524317:QUD524320 RDS524317:RDZ524320 RNO524317:RNV524320 RXK524317:RXR524320 SHG524317:SHN524320 SRC524317:SRJ524320 TAY524317:TBF524320 TKU524317:TLB524320 TUQ524317:TUX524320 UEM524317:UET524320 UOI524317:UOP524320 UYE524317:UYL524320 VIA524317:VIH524320 VRW524317:VSD524320 WBS524317:WBZ524320 WLO524317:WLV524320 WVK524317:WVR524320 C589853:J589856 IY589853:JF589856 SU589853:TB589856 ACQ589853:ACX589856 AMM589853:AMT589856 AWI589853:AWP589856 BGE589853:BGL589856 BQA589853:BQH589856 BZW589853:CAD589856 CJS589853:CJZ589856 CTO589853:CTV589856 DDK589853:DDR589856 DNG589853:DNN589856 DXC589853:DXJ589856 EGY589853:EHF589856 EQU589853:ERB589856 FAQ589853:FAX589856 FKM589853:FKT589856 FUI589853:FUP589856 GEE589853:GEL589856 GOA589853:GOH589856 GXW589853:GYD589856 HHS589853:HHZ589856 HRO589853:HRV589856 IBK589853:IBR589856 ILG589853:ILN589856 IVC589853:IVJ589856 JEY589853:JFF589856 JOU589853:JPB589856 JYQ589853:JYX589856 KIM589853:KIT589856 KSI589853:KSP589856 LCE589853:LCL589856 LMA589853:LMH589856 LVW589853:LWD589856 MFS589853:MFZ589856 MPO589853:MPV589856 MZK589853:MZR589856 NJG589853:NJN589856 NTC589853:NTJ589856 OCY589853:ODF589856 OMU589853:ONB589856 OWQ589853:OWX589856 PGM589853:PGT589856 PQI589853:PQP589856 QAE589853:QAL589856 QKA589853:QKH589856 QTW589853:QUD589856 RDS589853:RDZ589856 RNO589853:RNV589856 RXK589853:RXR589856 SHG589853:SHN589856 SRC589853:SRJ589856 TAY589853:TBF589856 TKU589853:TLB589856 TUQ589853:TUX589856 UEM589853:UET589856 UOI589853:UOP589856 UYE589853:UYL589856 VIA589853:VIH589856 VRW589853:VSD589856 WBS589853:WBZ589856 WLO589853:WLV589856 WVK589853:WVR589856 C655389:J655392 IY655389:JF655392 SU655389:TB655392 ACQ655389:ACX655392 AMM655389:AMT655392 AWI655389:AWP655392 BGE655389:BGL655392 BQA655389:BQH655392 BZW655389:CAD655392 CJS655389:CJZ655392 CTO655389:CTV655392 DDK655389:DDR655392 DNG655389:DNN655392 DXC655389:DXJ655392 EGY655389:EHF655392 EQU655389:ERB655392 FAQ655389:FAX655392 FKM655389:FKT655392 FUI655389:FUP655392 GEE655389:GEL655392 GOA655389:GOH655392 GXW655389:GYD655392 HHS655389:HHZ655392 HRO655389:HRV655392 IBK655389:IBR655392 ILG655389:ILN655392 IVC655389:IVJ655392 JEY655389:JFF655392 JOU655389:JPB655392 JYQ655389:JYX655392 KIM655389:KIT655392 KSI655389:KSP655392 LCE655389:LCL655392 LMA655389:LMH655392 LVW655389:LWD655392 MFS655389:MFZ655392 MPO655389:MPV655392 MZK655389:MZR655392 NJG655389:NJN655392 NTC655389:NTJ655392 OCY655389:ODF655392 OMU655389:ONB655392 OWQ655389:OWX655392 PGM655389:PGT655392 PQI655389:PQP655392 QAE655389:QAL655392 QKA655389:QKH655392 QTW655389:QUD655392 RDS655389:RDZ655392 RNO655389:RNV655392 RXK655389:RXR655392 SHG655389:SHN655392 SRC655389:SRJ655392 TAY655389:TBF655392 TKU655389:TLB655392 TUQ655389:TUX655392 UEM655389:UET655392 UOI655389:UOP655392 UYE655389:UYL655392 VIA655389:VIH655392 VRW655389:VSD655392 WBS655389:WBZ655392 WLO655389:WLV655392 WVK655389:WVR655392 C720925:J720928 IY720925:JF720928 SU720925:TB720928 ACQ720925:ACX720928 AMM720925:AMT720928 AWI720925:AWP720928 BGE720925:BGL720928 BQA720925:BQH720928 BZW720925:CAD720928 CJS720925:CJZ720928 CTO720925:CTV720928 DDK720925:DDR720928 DNG720925:DNN720928 DXC720925:DXJ720928 EGY720925:EHF720928 EQU720925:ERB720928 FAQ720925:FAX720928 FKM720925:FKT720928 FUI720925:FUP720928 GEE720925:GEL720928 GOA720925:GOH720928 GXW720925:GYD720928 HHS720925:HHZ720928 HRO720925:HRV720928 IBK720925:IBR720928 ILG720925:ILN720928 IVC720925:IVJ720928 JEY720925:JFF720928 JOU720925:JPB720928 JYQ720925:JYX720928 KIM720925:KIT720928 KSI720925:KSP720928 LCE720925:LCL720928 LMA720925:LMH720928 LVW720925:LWD720928 MFS720925:MFZ720928 MPO720925:MPV720928 MZK720925:MZR720928 NJG720925:NJN720928 NTC720925:NTJ720928 OCY720925:ODF720928 OMU720925:ONB720928 OWQ720925:OWX720928 PGM720925:PGT720928 PQI720925:PQP720928 QAE720925:QAL720928 QKA720925:QKH720928 QTW720925:QUD720928 RDS720925:RDZ720928 RNO720925:RNV720928 RXK720925:RXR720928 SHG720925:SHN720928 SRC720925:SRJ720928 TAY720925:TBF720928 TKU720925:TLB720928 TUQ720925:TUX720928 UEM720925:UET720928 UOI720925:UOP720928 UYE720925:UYL720928 VIA720925:VIH720928 VRW720925:VSD720928 WBS720925:WBZ720928 WLO720925:WLV720928 WVK720925:WVR720928 C786461:J786464 IY786461:JF786464 SU786461:TB786464 ACQ786461:ACX786464 AMM786461:AMT786464 AWI786461:AWP786464 BGE786461:BGL786464 BQA786461:BQH786464 BZW786461:CAD786464 CJS786461:CJZ786464 CTO786461:CTV786464 DDK786461:DDR786464 DNG786461:DNN786464 DXC786461:DXJ786464 EGY786461:EHF786464 EQU786461:ERB786464 FAQ786461:FAX786464 FKM786461:FKT786464 FUI786461:FUP786464 GEE786461:GEL786464 GOA786461:GOH786464 GXW786461:GYD786464 HHS786461:HHZ786464 HRO786461:HRV786464 IBK786461:IBR786464 ILG786461:ILN786464 IVC786461:IVJ786464 JEY786461:JFF786464 JOU786461:JPB786464 JYQ786461:JYX786464 KIM786461:KIT786464 KSI786461:KSP786464 LCE786461:LCL786464 LMA786461:LMH786464 LVW786461:LWD786464 MFS786461:MFZ786464 MPO786461:MPV786464 MZK786461:MZR786464 NJG786461:NJN786464 NTC786461:NTJ786464 OCY786461:ODF786464 OMU786461:ONB786464 OWQ786461:OWX786464 PGM786461:PGT786464 PQI786461:PQP786464 QAE786461:QAL786464 QKA786461:QKH786464 QTW786461:QUD786464 RDS786461:RDZ786464 RNO786461:RNV786464 RXK786461:RXR786464 SHG786461:SHN786464 SRC786461:SRJ786464 TAY786461:TBF786464 TKU786461:TLB786464 TUQ786461:TUX786464 UEM786461:UET786464 UOI786461:UOP786464 UYE786461:UYL786464 VIA786461:VIH786464 VRW786461:VSD786464 WBS786461:WBZ786464 WLO786461:WLV786464 WVK786461:WVR786464 C851997:J852000 IY851997:JF852000 SU851997:TB852000 ACQ851997:ACX852000 AMM851997:AMT852000 AWI851997:AWP852000 BGE851997:BGL852000 BQA851997:BQH852000 BZW851997:CAD852000 CJS851997:CJZ852000 CTO851997:CTV852000 DDK851997:DDR852000 DNG851997:DNN852000 DXC851997:DXJ852000 EGY851997:EHF852000 EQU851997:ERB852000 FAQ851997:FAX852000 FKM851997:FKT852000 FUI851997:FUP852000 GEE851997:GEL852000 GOA851997:GOH852000 GXW851997:GYD852000 HHS851997:HHZ852000 HRO851997:HRV852000 IBK851997:IBR852000 ILG851997:ILN852000 IVC851997:IVJ852000 JEY851997:JFF852000 JOU851997:JPB852000 JYQ851997:JYX852000 KIM851997:KIT852000 KSI851997:KSP852000 LCE851997:LCL852000 LMA851997:LMH852000 LVW851997:LWD852000 MFS851997:MFZ852000 MPO851997:MPV852000 MZK851997:MZR852000 NJG851997:NJN852000 NTC851997:NTJ852000 OCY851997:ODF852000 OMU851997:ONB852000 OWQ851997:OWX852000 PGM851997:PGT852000 PQI851997:PQP852000 QAE851997:QAL852000 QKA851997:QKH852000 QTW851997:QUD852000 RDS851997:RDZ852000 RNO851997:RNV852000 RXK851997:RXR852000 SHG851997:SHN852000 SRC851997:SRJ852000 TAY851997:TBF852000 TKU851997:TLB852000 TUQ851997:TUX852000 UEM851997:UET852000 UOI851997:UOP852000 UYE851997:UYL852000 VIA851997:VIH852000 VRW851997:VSD852000 WBS851997:WBZ852000 WLO851997:WLV852000 WVK851997:WVR852000 C917533:J917536 IY917533:JF917536 SU917533:TB917536 ACQ917533:ACX917536 AMM917533:AMT917536 AWI917533:AWP917536 BGE917533:BGL917536 BQA917533:BQH917536 BZW917533:CAD917536 CJS917533:CJZ917536 CTO917533:CTV917536 DDK917533:DDR917536 DNG917533:DNN917536 DXC917533:DXJ917536 EGY917533:EHF917536 EQU917533:ERB917536 FAQ917533:FAX917536 FKM917533:FKT917536 FUI917533:FUP917536 GEE917533:GEL917536 GOA917533:GOH917536 GXW917533:GYD917536 HHS917533:HHZ917536 HRO917533:HRV917536 IBK917533:IBR917536 ILG917533:ILN917536 IVC917533:IVJ917536 JEY917533:JFF917536 JOU917533:JPB917536 JYQ917533:JYX917536 KIM917533:KIT917536 KSI917533:KSP917536 LCE917533:LCL917536 LMA917533:LMH917536 LVW917533:LWD917536 MFS917533:MFZ917536 MPO917533:MPV917536 MZK917533:MZR917536 NJG917533:NJN917536 NTC917533:NTJ917536 OCY917533:ODF917536 OMU917533:ONB917536 OWQ917533:OWX917536 PGM917533:PGT917536 PQI917533:PQP917536 QAE917533:QAL917536 QKA917533:QKH917536 QTW917533:QUD917536 RDS917533:RDZ917536 RNO917533:RNV917536 RXK917533:RXR917536 SHG917533:SHN917536 SRC917533:SRJ917536 TAY917533:TBF917536 TKU917533:TLB917536 TUQ917533:TUX917536 UEM917533:UET917536 UOI917533:UOP917536 UYE917533:UYL917536 VIA917533:VIH917536 VRW917533:VSD917536 WBS917533:WBZ917536 WLO917533:WLV917536 WVK917533:WVR917536 C983069:J983072 IY983069:JF983072 SU983069:TB983072 ACQ983069:ACX983072 AMM983069:AMT983072 AWI983069:AWP983072 BGE983069:BGL983072 BQA983069:BQH983072 BZW983069:CAD983072 CJS983069:CJZ983072 CTO983069:CTV983072 DDK983069:DDR983072 DNG983069:DNN983072 DXC983069:DXJ983072 EGY983069:EHF983072 EQU983069:ERB983072 FAQ983069:FAX983072 FKM983069:FKT983072 FUI983069:FUP983072 GEE983069:GEL983072 GOA983069:GOH983072 GXW983069:GYD983072 HHS983069:HHZ983072 HRO983069:HRV983072 IBK983069:IBR983072 ILG983069:ILN983072 IVC983069:IVJ983072 JEY983069:JFF983072 JOU983069:JPB983072 JYQ983069:JYX983072 KIM983069:KIT983072 KSI983069:KSP983072 LCE983069:LCL983072 LMA983069:LMH983072 LVW983069:LWD983072 MFS983069:MFZ983072 MPO983069:MPV983072 MZK983069:MZR983072 NJG983069:NJN983072 NTC983069:NTJ983072 OCY983069:ODF983072 OMU983069:ONB983072 OWQ983069:OWX983072 PGM983069:PGT983072 PQI983069:PQP983072 QAE983069:QAL983072 QKA983069:QKH983072 QTW983069:QUD983072 RDS983069:RDZ983072 RNO983069:RNV983072 RXK983069:RXR983072 SHG983069:SHN983072 SRC983069:SRJ983072 TAY983069:TBF983072 TKU983069:TLB983072 TUQ983069:TUX983072 UEM983069:UET983072 UOI983069:UOP983072 UYE983069:UYL983072 VIA983069:VIH983072 VRW983069:VSD983072 WBS983069:WBZ983072 WLO983069:WLV983072 WVK983069:WVR983072 C16:N16 C65546:M65547 IY65546:JI65547 SU65546:TE65547 ACQ65546:ADA65547 AMM65546:AMW65547 AWI65546:AWS65547 BGE65546:BGO65547 BQA65546:BQK65547 BZW65546:CAG65547 CJS65546:CKC65547 CTO65546:CTY65547 DDK65546:DDU65547 DNG65546:DNQ65547 DXC65546:DXM65547 EGY65546:EHI65547 EQU65546:ERE65547 FAQ65546:FBA65547 FKM65546:FKW65547 FUI65546:FUS65547 GEE65546:GEO65547 GOA65546:GOK65547 GXW65546:GYG65547 HHS65546:HIC65547 HRO65546:HRY65547 IBK65546:IBU65547 ILG65546:ILQ65547 IVC65546:IVM65547 JEY65546:JFI65547 JOU65546:JPE65547 JYQ65546:JZA65547 KIM65546:KIW65547 KSI65546:KSS65547 LCE65546:LCO65547 LMA65546:LMK65547 LVW65546:LWG65547 MFS65546:MGC65547 MPO65546:MPY65547 MZK65546:MZU65547 NJG65546:NJQ65547 NTC65546:NTM65547 OCY65546:ODI65547 OMU65546:ONE65547 OWQ65546:OXA65547 PGM65546:PGW65547 PQI65546:PQS65547 QAE65546:QAO65547 QKA65546:QKK65547 QTW65546:QUG65547 RDS65546:REC65547 RNO65546:RNY65547 RXK65546:RXU65547 SHG65546:SHQ65547 SRC65546:SRM65547 TAY65546:TBI65547 TKU65546:TLE65547 TUQ65546:TVA65547 UEM65546:UEW65547 UOI65546:UOS65547 UYE65546:UYO65547 VIA65546:VIK65547 VRW65546:VSG65547 WBS65546:WCC65547 WLO65546:WLY65547 WVK65546:WVU65547 C131082:M131083 IY131082:JI131083 SU131082:TE131083 ACQ131082:ADA131083 AMM131082:AMW131083 AWI131082:AWS131083 BGE131082:BGO131083 BQA131082:BQK131083 BZW131082:CAG131083 CJS131082:CKC131083 CTO131082:CTY131083 DDK131082:DDU131083 DNG131082:DNQ131083 DXC131082:DXM131083 EGY131082:EHI131083 EQU131082:ERE131083 FAQ131082:FBA131083 FKM131082:FKW131083 FUI131082:FUS131083 GEE131082:GEO131083 GOA131082:GOK131083 GXW131082:GYG131083 HHS131082:HIC131083 HRO131082:HRY131083 IBK131082:IBU131083 ILG131082:ILQ131083 IVC131082:IVM131083 JEY131082:JFI131083 JOU131082:JPE131083 JYQ131082:JZA131083 KIM131082:KIW131083 KSI131082:KSS131083 LCE131082:LCO131083 LMA131082:LMK131083 LVW131082:LWG131083 MFS131082:MGC131083 MPO131082:MPY131083 MZK131082:MZU131083 NJG131082:NJQ131083 NTC131082:NTM131083 OCY131082:ODI131083 OMU131082:ONE131083 OWQ131082:OXA131083 PGM131082:PGW131083 PQI131082:PQS131083 QAE131082:QAO131083 QKA131082:QKK131083 QTW131082:QUG131083 RDS131082:REC131083 RNO131082:RNY131083 RXK131082:RXU131083 SHG131082:SHQ131083 SRC131082:SRM131083 TAY131082:TBI131083 TKU131082:TLE131083 TUQ131082:TVA131083 UEM131082:UEW131083 UOI131082:UOS131083 UYE131082:UYO131083 VIA131082:VIK131083 VRW131082:VSG131083 WBS131082:WCC131083 WLO131082:WLY131083 WVK131082:WVU131083 C196618:M196619 IY196618:JI196619 SU196618:TE196619 ACQ196618:ADA196619 AMM196618:AMW196619 AWI196618:AWS196619 BGE196618:BGO196619 BQA196618:BQK196619 BZW196618:CAG196619 CJS196618:CKC196619 CTO196618:CTY196619 DDK196618:DDU196619 DNG196618:DNQ196619 DXC196618:DXM196619 EGY196618:EHI196619 EQU196618:ERE196619 FAQ196618:FBA196619 FKM196618:FKW196619 FUI196618:FUS196619 GEE196618:GEO196619 GOA196618:GOK196619 GXW196618:GYG196619 HHS196618:HIC196619 HRO196618:HRY196619 IBK196618:IBU196619 ILG196618:ILQ196619 IVC196618:IVM196619 JEY196618:JFI196619 JOU196618:JPE196619 JYQ196618:JZA196619 KIM196618:KIW196619 KSI196618:KSS196619 LCE196618:LCO196619 LMA196618:LMK196619 LVW196618:LWG196619 MFS196618:MGC196619 MPO196618:MPY196619 MZK196618:MZU196619 NJG196618:NJQ196619 NTC196618:NTM196619 OCY196618:ODI196619 OMU196618:ONE196619 OWQ196618:OXA196619 PGM196618:PGW196619 PQI196618:PQS196619 QAE196618:QAO196619 QKA196618:QKK196619 QTW196618:QUG196619 RDS196618:REC196619 RNO196618:RNY196619 RXK196618:RXU196619 SHG196618:SHQ196619 SRC196618:SRM196619 TAY196618:TBI196619 TKU196618:TLE196619 TUQ196618:TVA196619 UEM196618:UEW196619 UOI196618:UOS196619 UYE196618:UYO196619 VIA196618:VIK196619 VRW196618:VSG196619 WBS196618:WCC196619 WLO196618:WLY196619 WVK196618:WVU196619 C262154:M262155 IY262154:JI262155 SU262154:TE262155 ACQ262154:ADA262155 AMM262154:AMW262155 AWI262154:AWS262155 BGE262154:BGO262155 BQA262154:BQK262155 BZW262154:CAG262155 CJS262154:CKC262155 CTO262154:CTY262155 DDK262154:DDU262155 DNG262154:DNQ262155 DXC262154:DXM262155 EGY262154:EHI262155 EQU262154:ERE262155 FAQ262154:FBA262155 FKM262154:FKW262155 FUI262154:FUS262155 GEE262154:GEO262155 GOA262154:GOK262155 GXW262154:GYG262155 HHS262154:HIC262155 HRO262154:HRY262155 IBK262154:IBU262155 ILG262154:ILQ262155 IVC262154:IVM262155 JEY262154:JFI262155 JOU262154:JPE262155 JYQ262154:JZA262155 KIM262154:KIW262155 KSI262154:KSS262155 LCE262154:LCO262155 LMA262154:LMK262155 LVW262154:LWG262155 MFS262154:MGC262155 MPO262154:MPY262155 MZK262154:MZU262155 NJG262154:NJQ262155 NTC262154:NTM262155 OCY262154:ODI262155 OMU262154:ONE262155 OWQ262154:OXA262155 PGM262154:PGW262155 PQI262154:PQS262155 QAE262154:QAO262155 QKA262154:QKK262155 QTW262154:QUG262155 RDS262154:REC262155 RNO262154:RNY262155 RXK262154:RXU262155 SHG262154:SHQ262155 SRC262154:SRM262155 TAY262154:TBI262155 TKU262154:TLE262155 TUQ262154:TVA262155 UEM262154:UEW262155 UOI262154:UOS262155 UYE262154:UYO262155 VIA262154:VIK262155 VRW262154:VSG262155 WBS262154:WCC262155 WLO262154:WLY262155 WVK262154:WVU262155 C327690:M327691 IY327690:JI327691 SU327690:TE327691 ACQ327690:ADA327691 AMM327690:AMW327691 AWI327690:AWS327691 BGE327690:BGO327691 BQA327690:BQK327691 BZW327690:CAG327691 CJS327690:CKC327691 CTO327690:CTY327691 DDK327690:DDU327691 DNG327690:DNQ327691 DXC327690:DXM327691 EGY327690:EHI327691 EQU327690:ERE327691 FAQ327690:FBA327691 FKM327690:FKW327691 FUI327690:FUS327691 GEE327690:GEO327691 GOA327690:GOK327691 GXW327690:GYG327691 HHS327690:HIC327691 HRO327690:HRY327691 IBK327690:IBU327691 ILG327690:ILQ327691 IVC327690:IVM327691 JEY327690:JFI327691 JOU327690:JPE327691 JYQ327690:JZA327691 KIM327690:KIW327691 KSI327690:KSS327691 LCE327690:LCO327691 LMA327690:LMK327691 LVW327690:LWG327691 MFS327690:MGC327691 MPO327690:MPY327691 MZK327690:MZU327691 NJG327690:NJQ327691 NTC327690:NTM327691 OCY327690:ODI327691 OMU327690:ONE327691 OWQ327690:OXA327691 PGM327690:PGW327691 PQI327690:PQS327691 QAE327690:QAO327691 QKA327690:QKK327691 QTW327690:QUG327691 RDS327690:REC327691 RNO327690:RNY327691 RXK327690:RXU327691 SHG327690:SHQ327691 SRC327690:SRM327691 TAY327690:TBI327691 TKU327690:TLE327691 TUQ327690:TVA327691 UEM327690:UEW327691 UOI327690:UOS327691 UYE327690:UYO327691 VIA327690:VIK327691 VRW327690:VSG327691 WBS327690:WCC327691 WLO327690:WLY327691 WVK327690:WVU327691 C393226:M393227 IY393226:JI393227 SU393226:TE393227 ACQ393226:ADA393227 AMM393226:AMW393227 AWI393226:AWS393227 BGE393226:BGO393227 BQA393226:BQK393227 BZW393226:CAG393227 CJS393226:CKC393227 CTO393226:CTY393227 DDK393226:DDU393227 DNG393226:DNQ393227 DXC393226:DXM393227 EGY393226:EHI393227 EQU393226:ERE393227 FAQ393226:FBA393227 FKM393226:FKW393227 FUI393226:FUS393227 GEE393226:GEO393227 GOA393226:GOK393227 GXW393226:GYG393227 HHS393226:HIC393227 HRO393226:HRY393227 IBK393226:IBU393227 ILG393226:ILQ393227 IVC393226:IVM393227 JEY393226:JFI393227 JOU393226:JPE393227 JYQ393226:JZA393227 KIM393226:KIW393227 KSI393226:KSS393227 LCE393226:LCO393227 LMA393226:LMK393227 LVW393226:LWG393227 MFS393226:MGC393227 MPO393226:MPY393227 MZK393226:MZU393227 NJG393226:NJQ393227 NTC393226:NTM393227 OCY393226:ODI393227 OMU393226:ONE393227 OWQ393226:OXA393227 PGM393226:PGW393227 PQI393226:PQS393227 QAE393226:QAO393227 QKA393226:QKK393227 QTW393226:QUG393227 RDS393226:REC393227 RNO393226:RNY393227 RXK393226:RXU393227 SHG393226:SHQ393227 SRC393226:SRM393227 TAY393226:TBI393227 TKU393226:TLE393227 TUQ393226:TVA393227 UEM393226:UEW393227 UOI393226:UOS393227 UYE393226:UYO393227 VIA393226:VIK393227 VRW393226:VSG393227 WBS393226:WCC393227 WLO393226:WLY393227 WVK393226:WVU393227 C458762:M458763 IY458762:JI458763 SU458762:TE458763 ACQ458762:ADA458763 AMM458762:AMW458763 AWI458762:AWS458763 BGE458762:BGO458763 BQA458762:BQK458763 BZW458762:CAG458763 CJS458762:CKC458763 CTO458762:CTY458763 DDK458762:DDU458763 DNG458762:DNQ458763 DXC458762:DXM458763 EGY458762:EHI458763 EQU458762:ERE458763 FAQ458762:FBA458763 FKM458762:FKW458763 FUI458762:FUS458763 GEE458762:GEO458763 GOA458762:GOK458763 GXW458762:GYG458763 HHS458762:HIC458763 HRO458762:HRY458763 IBK458762:IBU458763 ILG458762:ILQ458763 IVC458762:IVM458763 JEY458762:JFI458763 JOU458762:JPE458763 JYQ458762:JZA458763 KIM458762:KIW458763 KSI458762:KSS458763 LCE458762:LCO458763 LMA458762:LMK458763 LVW458762:LWG458763 MFS458762:MGC458763 MPO458762:MPY458763 MZK458762:MZU458763 NJG458762:NJQ458763 NTC458762:NTM458763 OCY458762:ODI458763 OMU458762:ONE458763 OWQ458762:OXA458763 PGM458762:PGW458763 PQI458762:PQS458763 QAE458762:QAO458763 QKA458762:QKK458763 QTW458762:QUG458763 RDS458762:REC458763 RNO458762:RNY458763 RXK458762:RXU458763 SHG458762:SHQ458763 SRC458762:SRM458763 TAY458762:TBI458763 TKU458762:TLE458763 TUQ458762:TVA458763 UEM458762:UEW458763 UOI458762:UOS458763 UYE458762:UYO458763 VIA458762:VIK458763 VRW458762:VSG458763 WBS458762:WCC458763 WLO458762:WLY458763 WVK458762:WVU458763 C524298:M524299 IY524298:JI524299 SU524298:TE524299 ACQ524298:ADA524299 AMM524298:AMW524299 AWI524298:AWS524299 BGE524298:BGO524299 BQA524298:BQK524299 BZW524298:CAG524299 CJS524298:CKC524299 CTO524298:CTY524299 DDK524298:DDU524299 DNG524298:DNQ524299 DXC524298:DXM524299 EGY524298:EHI524299 EQU524298:ERE524299 FAQ524298:FBA524299 FKM524298:FKW524299 FUI524298:FUS524299 GEE524298:GEO524299 GOA524298:GOK524299 GXW524298:GYG524299 HHS524298:HIC524299 HRO524298:HRY524299 IBK524298:IBU524299 ILG524298:ILQ524299 IVC524298:IVM524299 JEY524298:JFI524299 JOU524298:JPE524299 JYQ524298:JZA524299 KIM524298:KIW524299 KSI524298:KSS524299 LCE524298:LCO524299 LMA524298:LMK524299 LVW524298:LWG524299 MFS524298:MGC524299 MPO524298:MPY524299 MZK524298:MZU524299 NJG524298:NJQ524299 NTC524298:NTM524299 OCY524298:ODI524299 OMU524298:ONE524299 OWQ524298:OXA524299 PGM524298:PGW524299 PQI524298:PQS524299 QAE524298:QAO524299 QKA524298:QKK524299 QTW524298:QUG524299 RDS524298:REC524299 RNO524298:RNY524299 RXK524298:RXU524299 SHG524298:SHQ524299 SRC524298:SRM524299 TAY524298:TBI524299 TKU524298:TLE524299 TUQ524298:TVA524299 UEM524298:UEW524299 UOI524298:UOS524299 UYE524298:UYO524299 VIA524298:VIK524299 VRW524298:VSG524299 WBS524298:WCC524299 WLO524298:WLY524299 WVK524298:WVU524299 C589834:M589835 IY589834:JI589835 SU589834:TE589835 ACQ589834:ADA589835 AMM589834:AMW589835 AWI589834:AWS589835 BGE589834:BGO589835 BQA589834:BQK589835 BZW589834:CAG589835 CJS589834:CKC589835 CTO589834:CTY589835 DDK589834:DDU589835 DNG589834:DNQ589835 DXC589834:DXM589835 EGY589834:EHI589835 EQU589834:ERE589835 FAQ589834:FBA589835 FKM589834:FKW589835 FUI589834:FUS589835 GEE589834:GEO589835 GOA589834:GOK589835 GXW589834:GYG589835 HHS589834:HIC589835 HRO589834:HRY589835 IBK589834:IBU589835 ILG589834:ILQ589835 IVC589834:IVM589835 JEY589834:JFI589835 JOU589834:JPE589835 JYQ589834:JZA589835 KIM589834:KIW589835 KSI589834:KSS589835 LCE589834:LCO589835 LMA589834:LMK589835 LVW589834:LWG589835 MFS589834:MGC589835 MPO589834:MPY589835 MZK589834:MZU589835 NJG589834:NJQ589835 NTC589834:NTM589835 OCY589834:ODI589835 OMU589834:ONE589835 OWQ589834:OXA589835 PGM589834:PGW589835 PQI589834:PQS589835 QAE589834:QAO589835 QKA589834:QKK589835 QTW589834:QUG589835 RDS589834:REC589835 RNO589834:RNY589835 RXK589834:RXU589835 SHG589834:SHQ589835 SRC589834:SRM589835 TAY589834:TBI589835 TKU589834:TLE589835 TUQ589834:TVA589835 UEM589834:UEW589835 UOI589834:UOS589835 UYE589834:UYO589835 VIA589834:VIK589835 VRW589834:VSG589835 WBS589834:WCC589835 WLO589834:WLY589835 WVK589834:WVU589835 C655370:M655371 IY655370:JI655371 SU655370:TE655371 ACQ655370:ADA655371 AMM655370:AMW655371 AWI655370:AWS655371 BGE655370:BGO655371 BQA655370:BQK655371 BZW655370:CAG655371 CJS655370:CKC655371 CTO655370:CTY655371 DDK655370:DDU655371 DNG655370:DNQ655371 DXC655370:DXM655371 EGY655370:EHI655371 EQU655370:ERE655371 FAQ655370:FBA655371 FKM655370:FKW655371 FUI655370:FUS655371 GEE655370:GEO655371 GOA655370:GOK655371 GXW655370:GYG655371 HHS655370:HIC655371 HRO655370:HRY655371 IBK655370:IBU655371 ILG655370:ILQ655371 IVC655370:IVM655371 JEY655370:JFI655371 JOU655370:JPE655371 JYQ655370:JZA655371 KIM655370:KIW655371 KSI655370:KSS655371 LCE655370:LCO655371 LMA655370:LMK655371 LVW655370:LWG655371 MFS655370:MGC655371 MPO655370:MPY655371 MZK655370:MZU655371 NJG655370:NJQ655371 NTC655370:NTM655371 OCY655370:ODI655371 OMU655370:ONE655371 OWQ655370:OXA655371 PGM655370:PGW655371 PQI655370:PQS655371 QAE655370:QAO655371 QKA655370:QKK655371 QTW655370:QUG655371 RDS655370:REC655371 RNO655370:RNY655371 RXK655370:RXU655371 SHG655370:SHQ655371 SRC655370:SRM655371 TAY655370:TBI655371 TKU655370:TLE655371 TUQ655370:TVA655371 UEM655370:UEW655371 UOI655370:UOS655371 UYE655370:UYO655371 VIA655370:VIK655371 VRW655370:VSG655371 WBS655370:WCC655371 WLO655370:WLY655371 WVK655370:WVU655371 C720906:M720907 IY720906:JI720907 SU720906:TE720907 ACQ720906:ADA720907 AMM720906:AMW720907 AWI720906:AWS720907 BGE720906:BGO720907 BQA720906:BQK720907 BZW720906:CAG720907 CJS720906:CKC720907 CTO720906:CTY720907 DDK720906:DDU720907 DNG720906:DNQ720907 DXC720906:DXM720907 EGY720906:EHI720907 EQU720906:ERE720907 FAQ720906:FBA720907 FKM720906:FKW720907 FUI720906:FUS720907 GEE720906:GEO720907 GOA720906:GOK720907 GXW720906:GYG720907 HHS720906:HIC720907 HRO720906:HRY720907 IBK720906:IBU720907 ILG720906:ILQ720907 IVC720906:IVM720907 JEY720906:JFI720907 JOU720906:JPE720907 JYQ720906:JZA720907 KIM720906:KIW720907 KSI720906:KSS720907 LCE720906:LCO720907 LMA720906:LMK720907 LVW720906:LWG720907 MFS720906:MGC720907 MPO720906:MPY720907 MZK720906:MZU720907 NJG720906:NJQ720907 NTC720906:NTM720907 OCY720906:ODI720907 OMU720906:ONE720907 OWQ720906:OXA720907 PGM720906:PGW720907 PQI720906:PQS720907 QAE720906:QAO720907 QKA720906:QKK720907 QTW720906:QUG720907 RDS720906:REC720907 RNO720906:RNY720907 RXK720906:RXU720907 SHG720906:SHQ720907 SRC720906:SRM720907 TAY720906:TBI720907 TKU720906:TLE720907 TUQ720906:TVA720907 UEM720906:UEW720907 UOI720906:UOS720907 UYE720906:UYO720907 VIA720906:VIK720907 VRW720906:VSG720907 WBS720906:WCC720907 WLO720906:WLY720907 WVK720906:WVU720907 C786442:M786443 IY786442:JI786443 SU786442:TE786443 ACQ786442:ADA786443 AMM786442:AMW786443 AWI786442:AWS786443 BGE786442:BGO786443 BQA786442:BQK786443 BZW786442:CAG786443 CJS786442:CKC786443 CTO786442:CTY786443 DDK786442:DDU786443 DNG786442:DNQ786443 DXC786442:DXM786443 EGY786442:EHI786443 EQU786442:ERE786443 FAQ786442:FBA786443 FKM786442:FKW786443 FUI786442:FUS786443 GEE786442:GEO786443 GOA786442:GOK786443 GXW786442:GYG786443 HHS786442:HIC786443 HRO786442:HRY786443 IBK786442:IBU786443 ILG786442:ILQ786443 IVC786442:IVM786443 JEY786442:JFI786443 JOU786442:JPE786443 JYQ786442:JZA786443 KIM786442:KIW786443 KSI786442:KSS786443 LCE786442:LCO786443 LMA786442:LMK786443 LVW786442:LWG786443 MFS786442:MGC786443 MPO786442:MPY786443 MZK786442:MZU786443 NJG786442:NJQ786443 NTC786442:NTM786443 OCY786442:ODI786443 OMU786442:ONE786443 OWQ786442:OXA786443 PGM786442:PGW786443 PQI786442:PQS786443 QAE786442:QAO786443 QKA786442:QKK786443 QTW786442:QUG786443 RDS786442:REC786443 RNO786442:RNY786443 RXK786442:RXU786443 SHG786442:SHQ786443 SRC786442:SRM786443 TAY786442:TBI786443 TKU786442:TLE786443 TUQ786442:TVA786443 UEM786442:UEW786443 UOI786442:UOS786443 UYE786442:UYO786443 VIA786442:VIK786443 VRW786442:VSG786443 WBS786442:WCC786443 WLO786442:WLY786443 WVK786442:WVU786443 C851978:M851979 IY851978:JI851979 SU851978:TE851979 ACQ851978:ADA851979 AMM851978:AMW851979 AWI851978:AWS851979 BGE851978:BGO851979 BQA851978:BQK851979 BZW851978:CAG851979 CJS851978:CKC851979 CTO851978:CTY851979 DDK851978:DDU851979 DNG851978:DNQ851979 DXC851978:DXM851979 EGY851978:EHI851979 EQU851978:ERE851979 FAQ851978:FBA851979 FKM851978:FKW851979 FUI851978:FUS851979 GEE851978:GEO851979 GOA851978:GOK851979 GXW851978:GYG851979 HHS851978:HIC851979 HRO851978:HRY851979 IBK851978:IBU851979 ILG851978:ILQ851979 IVC851978:IVM851979 JEY851978:JFI851979 JOU851978:JPE851979 JYQ851978:JZA851979 KIM851978:KIW851979 KSI851978:KSS851979 LCE851978:LCO851979 LMA851978:LMK851979 LVW851978:LWG851979 MFS851978:MGC851979 MPO851978:MPY851979 MZK851978:MZU851979 NJG851978:NJQ851979 NTC851978:NTM851979 OCY851978:ODI851979 OMU851978:ONE851979 OWQ851978:OXA851979 PGM851978:PGW851979 PQI851978:PQS851979 QAE851978:QAO851979 QKA851978:QKK851979 QTW851978:QUG851979 RDS851978:REC851979 RNO851978:RNY851979 RXK851978:RXU851979 SHG851978:SHQ851979 SRC851978:SRM851979 TAY851978:TBI851979 TKU851978:TLE851979 TUQ851978:TVA851979 UEM851978:UEW851979 UOI851978:UOS851979 UYE851978:UYO851979 VIA851978:VIK851979 VRW851978:VSG851979 WBS851978:WCC851979 WLO851978:WLY851979 WVK851978:WVU851979 C917514:M917515 IY917514:JI917515 SU917514:TE917515 ACQ917514:ADA917515 AMM917514:AMW917515 AWI917514:AWS917515 BGE917514:BGO917515 BQA917514:BQK917515 BZW917514:CAG917515 CJS917514:CKC917515 CTO917514:CTY917515 DDK917514:DDU917515 DNG917514:DNQ917515 DXC917514:DXM917515 EGY917514:EHI917515 EQU917514:ERE917515 FAQ917514:FBA917515 FKM917514:FKW917515 FUI917514:FUS917515 GEE917514:GEO917515 GOA917514:GOK917515 GXW917514:GYG917515 HHS917514:HIC917515 HRO917514:HRY917515 IBK917514:IBU917515 ILG917514:ILQ917515 IVC917514:IVM917515 JEY917514:JFI917515 JOU917514:JPE917515 JYQ917514:JZA917515 KIM917514:KIW917515 KSI917514:KSS917515 LCE917514:LCO917515 LMA917514:LMK917515 LVW917514:LWG917515 MFS917514:MGC917515 MPO917514:MPY917515 MZK917514:MZU917515 NJG917514:NJQ917515 NTC917514:NTM917515 OCY917514:ODI917515 OMU917514:ONE917515 OWQ917514:OXA917515 PGM917514:PGW917515 PQI917514:PQS917515 QAE917514:QAO917515 QKA917514:QKK917515 QTW917514:QUG917515 RDS917514:REC917515 RNO917514:RNY917515 RXK917514:RXU917515 SHG917514:SHQ917515 SRC917514:SRM917515 TAY917514:TBI917515 TKU917514:TLE917515 TUQ917514:TVA917515 UEM917514:UEW917515 UOI917514:UOS917515 UYE917514:UYO917515 VIA917514:VIK917515 VRW917514:VSG917515 WBS917514:WCC917515 WLO917514:WLY917515 WVK917514:WVU917515 C983050:M983051 IY983050:JI983051 SU983050:TE983051 ACQ983050:ADA983051 AMM983050:AMW983051 AWI983050:AWS983051 BGE983050:BGO983051 BQA983050:BQK983051 BZW983050:CAG983051 CJS983050:CKC983051 CTO983050:CTY983051 DDK983050:DDU983051 DNG983050:DNQ983051 DXC983050:DXM983051 EGY983050:EHI983051 EQU983050:ERE983051 FAQ983050:FBA983051 FKM983050:FKW983051 FUI983050:FUS983051 GEE983050:GEO983051 GOA983050:GOK983051 GXW983050:GYG983051 HHS983050:HIC983051 HRO983050:HRY983051 IBK983050:IBU983051 ILG983050:ILQ983051 IVC983050:IVM983051 JEY983050:JFI983051 JOU983050:JPE983051 JYQ983050:JZA983051 KIM983050:KIW983051 KSI983050:KSS983051 LCE983050:LCO983051 LMA983050:LMK983051 LVW983050:LWG983051 MFS983050:MGC983051 MPO983050:MPY983051 MZK983050:MZU983051 NJG983050:NJQ983051 NTC983050:NTM983051 OCY983050:ODI983051 OMU983050:ONE983051 OWQ983050:OXA983051 PGM983050:PGW983051 PQI983050:PQS983051 QAE983050:QAO983051 QKA983050:QKK983051 QTW983050:QUG983051 RDS983050:REC983051 RNO983050:RNY983051 RXK983050:RXU983051 SHG983050:SHQ983051 SRC983050:SRM983051 TAY983050:TBI983051 TKU983050:TLE983051 TUQ983050:TVA983051 UEM983050:UEW983051 UOI983050:UOS983051 UYE983050:UYO983051 VIA983050:VIK983051 VRW983050:VSG983051 WBS983050:WCC983051 WLO983050:WLY983051 WVK983050:WVU983051 C65571:J65574 IY65571:JF65574 SU65571:TB65574 ACQ65571:ACX65574 AMM65571:AMT65574 AWI65571:AWP65574 BGE65571:BGL65574 BQA65571:BQH65574 BZW65571:CAD65574 CJS65571:CJZ65574 CTO65571:CTV65574 DDK65571:DDR65574 DNG65571:DNN65574 DXC65571:DXJ65574 EGY65571:EHF65574 EQU65571:ERB65574 FAQ65571:FAX65574 FKM65571:FKT65574 FUI65571:FUP65574 GEE65571:GEL65574 GOA65571:GOH65574 GXW65571:GYD65574 HHS65571:HHZ65574 HRO65571:HRV65574 IBK65571:IBR65574 ILG65571:ILN65574 IVC65571:IVJ65574 JEY65571:JFF65574 JOU65571:JPB65574 JYQ65571:JYX65574 KIM65571:KIT65574 KSI65571:KSP65574 LCE65571:LCL65574 LMA65571:LMH65574 LVW65571:LWD65574 MFS65571:MFZ65574 MPO65571:MPV65574 MZK65571:MZR65574 NJG65571:NJN65574 NTC65571:NTJ65574 OCY65571:ODF65574 OMU65571:ONB65574 OWQ65571:OWX65574 PGM65571:PGT65574 PQI65571:PQP65574 QAE65571:QAL65574 QKA65571:QKH65574 QTW65571:QUD65574 RDS65571:RDZ65574 RNO65571:RNV65574 RXK65571:RXR65574 SHG65571:SHN65574 SRC65571:SRJ65574 TAY65571:TBF65574 TKU65571:TLB65574 TUQ65571:TUX65574 UEM65571:UET65574 UOI65571:UOP65574 UYE65571:UYL65574 VIA65571:VIH65574 VRW65571:VSD65574 WBS65571:WBZ65574 WLO65571:WLV65574 WVK65571:WVR65574 C131107:J131110 IY131107:JF131110 SU131107:TB131110 ACQ131107:ACX131110 AMM131107:AMT131110 AWI131107:AWP131110 BGE131107:BGL131110 BQA131107:BQH131110 BZW131107:CAD131110 CJS131107:CJZ131110 CTO131107:CTV131110 DDK131107:DDR131110 DNG131107:DNN131110 DXC131107:DXJ131110 EGY131107:EHF131110 EQU131107:ERB131110 FAQ131107:FAX131110 FKM131107:FKT131110 FUI131107:FUP131110 GEE131107:GEL131110 GOA131107:GOH131110 GXW131107:GYD131110 HHS131107:HHZ131110 HRO131107:HRV131110 IBK131107:IBR131110 ILG131107:ILN131110 IVC131107:IVJ131110 JEY131107:JFF131110 JOU131107:JPB131110 JYQ131107:JYX131110 KIM131107:KIT131110 KSI131107:KSP131110 LCE131107:LCL131110 LMA131107:LMH131110 LVW131107:LWD131110 MFS131107:MFZ131110 MPO131107:MPV131110 MZK131107:MZR131110 NJG131107:NJN131110 NTC131107:NTJ131110 OCY131107:ODF131110 OMU131107:ONB131110 OWQ131107:OWX131110 PGM131107:PGT131110 PQI131107:PQP131110 QAE131107:QAL131110 QKA131107:QKH131110 QTW131107:QUD131110 RDS131107:RDZ131110 RNO131107:RNV131110 RXK131107:RXR131110 SHG131107:SHN131110 SRC131107:SRJ131110 TAY131107:TBF131110 TKU131107:TLB131110 TUQ131107:TUX131110 UEM131107:UET131110 UOI131107:UOP131110 UYE131107:UYL131110 VIA131107:VIH131110 VRW131107:VSD131110 WBS131107:WBZ131110 WLO131107:WLV131110 WVK131107:WVR131110 C196643:J196646 IY196643:JF196646 SU196643:TB196646 ACQ196643:ACX196646 AMM196643:AMT196646 AWI196643:AWP196646 BGE196643:BGL196646 BQA196643:BQH196646 BZW196643:CAD196646 CJS196643:CJZ196646 CTO196643:CTV196646 DDK196643:DDR196646 DNG196643:DNN196646 DXC196643:DXJ196646 EGY196643:EHF196646 EQU196643:ERB196646 FAQ196643:FAX196646 FKM196643:FKT196646 FUI196643:FUP196646 GEE196643:GEL196646 GOA196643:GOH196646 GXW196643:GYD196646 HHS196643:HHZ196646 HRO196643:HRV196646 IBK196643:IBR196646 ILG196643:ILN196646 IVC196643:IVJ196646 JEY196643:JFF196646 JOU196643:JPB196646 JYQ196643:JYX196646 KIM196643:KIT196646 KSI196643:KSP196646 LCE196643:LCL196646 LMA196643:LMH196646 LVW196643:LWD196646 MFS196643:MFZ196646 MPO196643:MPV196646 MZK196643:MZR196646 NJG196643:NJN196646 NTC196643:NTJ196646 OCY196643:ODF196646 OMU196643:ONB196646 OWQ196643:OWX196646 PGM196643:PGT196646 PQI196643:PQP196646 QAE196643:QAL196646 QKA196643:QKH196646 QTW196643:QUD196646 RDS196643:RDZ196646 RNO196643:RNV196646 RXK196643:RXR196646 SHG196643:SHN196646 SRC196643:SRJ196646 TAY196643:TBF196646 TKU196643:TLB196646 TUQ196643:TUX196646 UEM196643:UET196646 UOI196643:UOP196646 UYE196643:UYL196646 VIA196643:VIH196646 VRW196643:VSD196646 WBS196643:WBZ196646 WLO196643:WLV196646 WVK196643:WVR196646 C262179:J262182 IY262179:JF262182 SU262179:TB262182 ACQ262179:ACX262182 AMM262179:AMT262182 AWI262179:AWP262182 BGE262179:BGL262182 BQA262179:BQH262182 BZW262179:CAD262182 CJS262179:CJZ262182 CTO262179:CTV262182 DDK262179:DDR262182 DNG262179:DNN262182 DXC262179:DXJ262182 EGY262179:EHF262182 EQU262179:ERB262182 FAQ262179:FAX262182 FKM262179:FKT262182 FUI262179:FUP262182 GEE262179:GEL262182 GOA262179:GOH262182 GXW262179:GYD262182 HHS262179:HHZ262182 HRO262179:HRV262182 IBK262179:IBR262182 ILG262179:ILN262182 IVC262179:IVJ262182 JEY262179:JFF262182 JOU262179:JPB262182 JYQ262179:JYX262182 KIM262179:KIT262182 KSI262179:KSP262182 LCE262179:LCL262182 LMA262179:LMH262182 LVW262179:LWD262182 MFS262179:MFZ262182 MPO262179:MPV262182 MZK262179:MZR262182 NJG262179:NJN262182 NTC262179:NTJ262182 OCY262179:ODF262182 OMU262179:ONB262182 OWQ262179:OWX262182 PGM262179:PGT262182 PQI262179:PQP262182 QAE262179:QAL262182 QKA262179:QKH262182 QTW262179:QUD262182 RDS262179:RDZ262182 RNO262179:RNV262182 RXK262179:RXR262182 SHG262179:SHN262182 SRC262179:SRJ262182 TAY262179:TBF262182 TKU262179:TLB262182 TUQ262179:TUX262182 UEM262179:UET262182 UOI262179:UOP262182 UYE262179:UYL262182 VIA262179:VIH262182 VRW262179:VSD262182 WBS262179:WBZ262182 WLO262179:WLV262182 WVK262179:WVR262182 C327715:J327718 IY327715:JF327718 SU327715:TB327718 ACQ327715:ACX327718 AMM327715:AMT327718 AWI327715:AWP327718 BGE327715:BGL327718 BQA327715:BQH327718 BZW327715:CAD327718 CJS327715:CJZ327718 CTO327715:CTV327718 DDK327715:DDR327718 DNG327715:DNN327718 DXC327715:DXJ327718 EGY327715:EHF327718 EQU327715:ERB327718 FAQ327715:FAX327718 FKM327715:FKT327718 FUI327715:FUP327718 GEE327715:GEL327718 GOA327715:GOH327718 GXW327715:GYD327718 HHS327715:HHZ327718 HRO327715:HRV327718 IBK327715:IBR327718 ILG327715:ILN327718 IVC327715:IVJ327718 JEY327715:JFF327718 JOU327715:JPB327718 JYQ327715:JYX327718 KIM327715:KIT327718 KSI327715:KSP327718 LCE327715:LCL327718 LMA327715:LMH327718 LVW327715:LWD327718 MFS327715:MFZ327718 MPO327715:MPV327718 MZK327715:MZR327718 NJG327715:NJN327718 NTC327715:NTJ327718 OCY327715:ODF327718 OMU327715:ONB327718 OWQ327715:OWX327718 PGM327715:PGT327718 PQI327715:PQP327718 QAE327715:QAL327718 QKA327715:QKH327718 QTW327715:QUD327718 RDS327715:RDZ327718 RNO327715:RNV327718 RXK327715:RXR327718 SHG327715:SHN327718 SRC327715:SRJ327718 TAY327715:TBF327718 TKU327715:TLB327718 TUQ327715:TUX327718 UEM327715:UET327718 UOI327715:UOP327718 UYE327715:UYL327718 VIA327715:VIH327718 VRW327715:VSD327718 WBS327715:WBZ327718 WLO327715:WLV327718 WVK327715:WVR327718 C393251:J393254 IY393251:JF393254 SU393251:TB393254 ACQ393251:ACX393254 AMM393251:AMT393254 AWI393251:AWP393254 BGE393251:BGL393254 BQA393251:BQH393254 BZW393251:CAD393254 CJS393251:CJZ393254 CTO393251:CTV393254 DDK393251:DDR393254 DNG393251:DNN393254 DXC393251:DXJ393254 EGY393251:EHF393254 EQU393251:ERB393254 FAQ393251:FAX393254 FKM393251:FKT393254 FUI393251:FUP393254 GEE393251:GEL393254 GOA393251:GOH393254 GXW393251:GYD393254 HHS393251:HHZ393254 HRO393251:HRV393254 IBK393251:IBR393254 ILG393251:ILN393254 IVC393251:IVJ393254 JEY393251:JFF393254 JOU393251:JPB393254 JYQ393251:JYX393254 KIM393251:KIT393254 KSI393251:KSP393254 LCE393251:LCL393254 LMA393251:LMH393254 LVW393251:LWD393254 MFS393251:MFZ393254 MPO393251:MPV393254 MZK393251:MZR393254 NJG393251:NJN393254 NTC393251:NTJ393254 OCY393251:ODF393254 OMU393251:ONB393254 OWQ393251:OWX393254 PGM393251:PGT393254 PQI393251:PQP393254 QAE393251:QAL393254 QKA393251:QKH393254 QTW393251:QUD393254 RDS393251:RDZ393254 RNO393251:RNV393254 RXK393251:RXR393254 SHG393251:SHN393254 SRC393251:SRJ393254 TAY393251:TBF393254 TKU393251:TLB393254 TUQ393251:TUX393254 UEM393251:UET393254 UOI393251:UOP393254 UYE393251:UYL393254 VIA393251:VIH393254 VRW393251:VSD393254 WBS393251:WBZ393254 WLO393251:WLV393254 WVK393251:WVR393254 C458787:J458790 IY458787:JF458790 SU458787:TB458790 ACQ458787:ACX458790 AMM458787:AMT458790 AWI458787:AWP458790 BGE458787:BGL458790 BQA458787:BQH458790 BZW458787:CAD458790 CJS458787:CJZ458790 CTO458787:CTV458790 DDK458787:DDR458790 DNG458787:DNN458790 DXC458787:DXJ458790 EGY458787:EHF458790 EQU458787:ERB458790 FAQ458787:FAX458790 FKM458787:FKT458790 FUI458787:FUP458790 GEE458787:GEL458790 GOA458787:GOH458790 GXW458787:GYD458790 HHS458787:HHZ458790 HRO458787:HRV458790 IBK458787:IBR458790 ILG458787:ILN458790 IVC458787:IVJ458790 JEY458787:JFF458790 JOU458787:JPB458790 JYQ458787:JYX458790 KIM458787:KIT458790 KSI458787:KSP458790 LCE458787:LCL458790 LMA458787:LMH458790 LVW458787:LWD458790 MFS458787:MFZ458790 MPO458787:MPV458790 MZK458787:MZR458790 NJG458787:NJN458790 NTC458787:NTJ458790 OCY458787:ODF458790 OMU458787:ONB458790 OWQ458787:OWX458790 PGM458787:PGT458790 PQI458787:PQP458790 QAE458787:QAL458790 QKA458787:QKH458790 QTW458787:QUD458790 RDS458787:RDZ458790 RNO458787:RNV458790 RXK458787:RXR458790 SHG458787:SHN458790 SRC458787:SRJ458790 TAY458787:TBF458790 TKU458787:TLB458790 TUQ458787:TUX458790 UEM458787:UET458790 UOI458787:UOP458790 UYE458787:UYL458790 VIA458787:VIH458790 VRW458787:VSD458790 WBS458787:WBZ458790 WLO458787:WLV458790 WVK458787:WVR458790 C524323:J524326 IY524323:JF524326 SU524323:TB524326 ACQ524323:ACX524326 AMM524323:AMT524326 AWI524323:AWP524326 BGE524323:BGL524326 BQA524323:BQH524326 BZW524323:CAD524326 CJS524323:CJZ524326 CTO524323:CTV524326 DDK524323:DDR524326 DNG524323:DNN524326 DXC524323:DXJ524326 EGY524323:EHF524326 EQU524323:ERB524326 FAQ524323:FAX524326 FKM524323:FKT524326 FUI524323:FUP524326 GEE524323:GEL524326 GOA524323:GOH524326 GXW524323:GYD524326 HHS524323:HHZ524326 HRO524323:HRV524326 IBK524323:IBR524326 ILG524323:ILN524326 IVC524323:IVJ524326 JEY524323:JFF524326 JOU524323:JPB524326 JYQ524323:JYX524326 KIM524323:KIT524326 KSI524323:KSP524326 LCE524323:LCL524326 LMA524323:LMH524326 LVW524323:LWD524326 MFS524323:MFZ524326 MPO524323:MPV524326 MZK524323:MZR524326 NJG524323:NJN524326 NTC524323:NTJ524326 OCY524323:ODF524326 OMU524323:ONB524326 OWQ524323:OWX524326 PGM524323:PGT524326 PQI524323:PQP524326 QAE524323:QAL524326 QKA524323:QKH524326 QTW524323:QUD524326 RDS524323:RDZ524326 RNO524323:RNV524326 RXK524323:RXR524326 SHG524323:SHN524326 SRC524323:SRJ524326 TAY524323:TBF524326 TKU524323:TLB524326 TUQ524323:TUX524326 UEM524323:UET524326 UOI524323:UOP524326 UYE524323:UYL524326 VIA524323:VIH524326 VRW524323:VSD524326 WBS524323:WBZ524326 WLO524323:WLV524326 WVK524323:WVR524326 C589859:J589862 IY589859:JF589862 SU589859:TB589862 ACQ589859:ACX589862 AMM589859:AMT589862 AWI589859:AWP589862 BGE589859:BGL589862 BQA589859:BQH589862 BZW589859:CAD589862 CJS589859:CJZ589862 CTO589859:CTV589862 DDK589859:DDR589862 DNG589859:DNN589862 DXC589859:DXJ589862 EGY589859:EHF589862 EQU589859:ERB589862 FAQ589859:FAX589862 FKM589859:FKT589862 FUI589859:FUP589862 GEE589859:GEL589862 GOA589859:GOH589862 GXW589859:GYD589862 HHS589859:HHZ589862 HRO589859:HRV589862 IBK589859:IBR589862 ILG589859:ILN589862 IVC589859:IVJ589862 JEY589859:JFF589862 JOU589859:JPB589862 JYQ589859:JYX589862 KIM589859:KIT589862 KSI589859:KSP589862 LCE589859:LCL589862 LMA589859:LMH589862 LVW589859:LWD589862 MFS589859:MFZ589862 MPO589859:MPV589862 MZK589859:MZR589862 NJG589859:NJN589862 NTC589859:NTJ589862 OCY589859:ODF589862 OMU589859:ONB589862 OWQ589859:OWX589862 PGM589859:PGT589862 PQI589859:PQP589862 QAE589859:QAL589862 QKA589859:QKH589862 QTW589859:QUD589862 RDS589859:RDZ589862 RNO589859:RNV589862 RXK589859:RXR589862 SHG589859:SHN589862 SRC589859:SRJ589862 TAY589859:TBF589862 TKU589859:TLB589862 TUQ589859:TUX589862 UEM589859:UET589862 UOI589859:UOP589862 UYE589859:UYL589862 VIA589859:VIH589862 VRW589859:VSD589862 WBS589859:WBZ589862 WLO589859:WLV589862 WVK589859:WVR589862 C655395:J655398 IY655395:JF655398 SU655395:TB655398 ACQ655395:ACX655398 AMM655395:AMT655398 AWI655395:AWP655398 BGE655395:BGL655398 BQA655395:BQH655398 BZW655395:CAD655398 CJS655395:CJZ655398 CTO655395:CTV655398 DDK655395:DDR655398 DNG655395:DNN655398 DXC655395:DXJ655398 EGY655395:EHF655398 EQU655395:ERB655398 FAQ655395:FAX655398 FKM655395:FKT655398 FUI655395:FUP655398 GEE655395:GEL655398 GOA655395:GOH655398 GXW655395:GYD655398 HHS655395:HHZ655398 HRO655395:HRV655398 IBK655395:IBR655398 ILG655395:ILN655398 IVC655395:IVJ655398 JEY655395:JFF655398 JOU655395:JPB655398 JYQ655395:JYX655398 KIM655395:KIT655398 KSI655395:KSP655398 LCE655395:LCL655398 LMA655395:LMH655398 LVW655395:LWD655398 MFS655395:MFZ655398 MPO655395:MPV655398 MZK655395:MZR655398 NJG655395:NJN655398 NTC655395:NTJ655398 OCY655395:ODF655398 OMU655395:ONB655398 OWQ655395:OWX655398 PGM655395:PGT655398 PQI655395:PQP655398 QAE655395:QAL655398 QKA655395:QKH655398 QTW655395:QUD655398 RDS655395:RDZ655398 RNO655395:RNV655398 RXK655395:RXR655398 SHG655395:SHN655398 SRC655395:SRJ655398 TAY655395:TBF655398 TKU655395:TLB655398 TUQ655395:TUX655398 UEM655395:UET655398 UOI655395:UOP655398 UYE655395:UYL655398 VIA655395:VIH655398 VRW655395:VSD655398 WBS655395:WBZ655398 WLO655395:WLV655398 WVK655395:WVR655398 C720931:J720934 IY720931:JF720934 SU720931:TB720934 ACQ720931:ACX720934 AMM720931:AMT720934 AWI720931:AWP720934 BGE720931:BGL720934 BQA720931:BQH720934 BZW720931:CAD720934 CJS720931:CJZ720934 CTO720931:CTV720934 DDK720931:DDR720934 DNG720931:DNN720934 DXC720931:DXJ720934 EGY720931:EHF720934 EQU720931:ERB720934 FAQ720931:FAX720934 FKM720931:FKT720934 FUI720931:FUP720934 GEE720931:GEL720934 GOA720931:GOH720934 GXW720931:GYD720934 HHS720931:HHZ720934 HRO720931:HRV720934 IBK720931:IBR720934 ILG720931:ILN720934 IVC720931:IVJ720934 JEY720931:JFF720934 JOU720931:JPB720934 JYQ720931:JYX720934 KIM720931:KIT720934 KSI720931:KSP720934 LCE720931:LCL720934 LMA720931:LMH720934 LVW720931:LWD720934 MFS720931:MFZ720934 MPO720931:MPV720934 MZK720931:MZR720934 NJG720931:NJN720934 NTC720931:NTJ720934 OCY720931:ODF720934 OMU720931:ONB720934 OWQ720931:OWX720934 PGM720931:PGT720934 PQI720931:PQP720934 QAE720931:QAL720934 QKA720931:QKH720934 QTW720931:QUD720934 RDS720931:RDZ720934 RNO720931:RNV720934 RXK720931:RXR720934 SHG720931:SHN720934 SRC720931:SRJ720934 TAY720931:TBF720934 TKU720931:TLB720934 TUQ720931:TUX720934 UEM720931:UET720934 UOI720931:UOP720934 UYE720931:UYL720934 VIA720931:VIH720934 VRW720931:VSD720934 WBS720931:WBZ720934 WLO720931:WLV720934 WVK720931:WVR720934 C786467:J786470 IY786467:JF786470 SU786467:TB786470 ACQ786467:ACX786470 AMM786467:AMT786470 AWI786467:AWP786470 BGE786467:BGL786470 BQA786467:BQH786470 BZW786467:CAD786470 CJS786467:CJZ786470 CTO786467:CTV786470 DDK786467:DDR786470 DNG786467:DNN786470 DXC786467:DXJ786470 EGY786467:EHF786470 EQU786467:ERB786470 FAQ786467:FAX786470 FKM786467:FKT786470 FUI786467:FUP786470 GEE786467:GEL786470 GOA786467:GOH786470 GXW786467:GYD786470 HHS786467:HHZ786470 HRO786467:HRV786470 IBK786467:IBR786470 ILG786467:ILN786470 IVC786467:IVJ786470 JEY786467:JFF786470 JOU786467:JPB786470 JYQ786467:JYX786470 KIM786467:KIT786470 KSI786467:KSP786470 LCE786467:LCL786470 LMA786467:LMH786470 LVW786467:LWD786470 MFS786467:MFZ786470 MPO786467:MPV786470 MZK786467:MZR786470 NJG786467:NJN786470 NTC786467:NTJ786470 OCY786467:ODF786470 OMU786467:ONB786470 OWQ786467:OWX786470 PGM786467:PGT786470 PQI786467:PQP786470 QAE786467:QAL786470 QKA786467:QKH786470 QTW786467:QUD786470 RDS786467:RDZ786470 RNO786467:RNV786470 RXK786467:RXR786470 SHG786467:SHN786470 SRC786467:SRJ786470 TAY786467:TBF786470 TKU786467:TLB786470 TUQ786467:TUX786470 UEM786467:UET786470 UOI786467:UOP786470 UYE786467:UYL786470 VIA786467:VIH786470 VRW786467:VSD786470 WBS786467:WBZ786470 WLO786467:WLV786470 WVK786467:WVR786470 C852003:J852006 IY852003:JF852006 SU852003:TB852006 ACQ852003:ACX852006 AMM852003:AMT852006 AWI852003:AWP852006 BGE852003:BGL852006 BQA852003:BQH852006 BZW852003:CAD852006 CJS852003:CJZ852006 CTO852003:CTV852006 DDK852003:DDR852006 DNG852003:DNN852006 DXC852003:DXJ852006 EGY852003:EHF852006 EQU852003:ERB852006 FAQ852003:FAX852006 FKM852003:FKT852006 FUI852003:FUP852006 GEE852003:GEL852006 GOA852003:GOH852006 GXW852003:GYD852006 HHS852003:HHZ852006 HRO852003:HRV852006 IBK852003:IBR852006 ILG852003:ILN852006 IVC852003:IVJ852006 JEY852003:JFF852006 JOU852003:JPB852006 JYQ852003:JYX852006 KIM852003:KIT852006 KSI852003:KSP852006 LCE852003:LCL852006 LMA852003:LMH852006 LVW852003:LWD852006 MFS852003:MFZ852006 MPO852003:MPV852006 MZK852003:MZR852006 NJG852003:NJN852006 NTC852003:NTJ852006 OCY852003:ODF852006 OMU852003:ONB852006 OWQ852003:OWX852006 PGM852003:PGT852006 PQI852003:PQP852006 QAE852003:QAL852006 QKA852003:QKH852006 QTW852003:QUD852006 RDS852003:RDZ852006 RNO852003:RNV852006 RXK852003:RXR852006 SHG852003:SHN852006 SRC852003:SRJ852006 TAY852003:TBF852006 TKU852003:TLB852006 TUQ852003:TUX852006 UEM852003:UET852006 UOI852003:UOP852006 UYE852003:UYL852006 VIA852003:VIH852006 VRW852003:VSD852006 WBS852003:WBZ852006 WLO852003:WLV852006 WVK852003:WVR852006 C917539:J917542 IY917539:JF917542 SU917539:TB917542 ACQ917539:ACX917542 AMM917539:AMT917542 AWI917539:AWP917542 BGE917539:BGL917542 BQA917539:BQH917542 BZW917539:CAD917542 CJS917539:CJZ917542 CTO917539:CTV917542 DDK917539:DDR917542 DNG917539:DNN917542 DXC917539:DXJ917542 EGY917539:EHF917542 EQU917539:ERB917542 FAQ917539:FAX917542 FKM917539:FKT917542 FUI917539:FUP917542 GEE917539:GEL917542 GOA917539:GOH917542 GXW917539:GYD917542 HHS917539:HHZ917542 HRO917539:HRV917542 IBK917539:IBR917542 ILG917539:ILN917542 IVC917539:IVJ917542 JEY917539:JFF917542 JOU917539:JPB917542 JYQ917539:JYX917542 KIM917539:KIT917542 KSI917539:KSP917542 LCE917539:LCL917542 LMA917539:LMH917542 LVW917539:LWD917542 MFS917539:MFZ917542 MPO917539:MPV917542 MZK917539:MZR917542 NJG917539:NJN917542 NTC917539:NTJ917542 OCY917539:ODF917542 OMU917539:ONB917542 OWQ917539:OWX917542 PGM917539:PGT917542 PQI917539:PQP917542 QAE917539:QAL917542 QKA917539:QKH917542 QTW917539:QUD917542 RDS917539:RDZ917542 RNO917539:RNV917542 RXK917539:RXR917542 SHG917539:SHN917542 SRC917539:SRJ917542 TAY917539:TBF917542 TKU917539:TLB917542 TUQ917539:TUX917542 UEM917539:UET917542 UOI917539:UOP917542 UYE917539:UYL917542 VIA917539:VIH917542 VRW917539:VSD917542 WBS917539:WBZ917542 WLO917539:WLV917542 WVK917539:WVR917542 C983075:J983078 IY983075:JF983078 SU983075:TB983078 ACQ983075:ACX983078 AMM983075:AMT983078 AWI983075:AWP983078 BGE983075:BGL983078 BQA983075:BQH983078 BZW983075:CAD983078 CJS983075:CJZ983078 CTO983075:CTV983078 DDK983075:DDR983078 DNG983075:DNN983078 DXC983075:DXJ983078 EGY983075:EHF983078 EQU983075:ERB983078 FAQ983075:FAX983078 FKM983075:FKT983078 FUI983075:FUP983078 GEE983075:GEL983078 GOA983075:GOH983078 GXW983075:GYD983078 HHS983075:HHZ983078 HRO983075:HRV983078 IBK983075:IBR983078 ILG983075:ILN983078 IVC983075:IVJ983078 JEY983075:JFF983078 JOU983075:JPB983078 JYQ983075:JYX983078 KIM983075:KIT983078 KSI983075:KSP983078 LCE983075:LCL983078 LMA983075:LMH983078 LVW983075:LWD983078 MFS983075:MFZ983078 MPO983075:MPV983078 MZK983075:MZR983078 NJG983075:NJN983078 NTC983075:NTJ983078 OCY983075:ODF983078 OMU983075:ONB983078 OWQ983075:OWX983078 PGM983075:PGT983078 PQI983075:PQP983078 QAE983075:QAL983078 QKA983075:QKH983078 QTW983075:QUD983078 RDS983075:RDZ983078 RNO983075:RNV983078 RXK983075:RXR983078 SHG983075:SHN983078 SRC983075:SRJ983078 TAY983075:TBF983078 TKU983075:TLB983078 TUQ983075:TUX983078 UEM983075:UET983078 UOI983075:UOP983078 UYE983075:UYL983078 VIA983075:VIH983078 VRW983075:VSD983078 WBS983075:WBZ983078 WLO983075:WLV983078 WVK983075:WVR983078 C65569:M65570 IY65569:JI65570 SU65569:TE65570 ACQ65569:ADA65570 AMM65569:AMW65570 AWI65569:AWS65570 BGE65569:BGO65570 BQA65569:BQK65570 BZW65569:CAG65570 CJS65569:CKC65570 CTO65569:CTY65570 DDK65569:DDU65570 DNG65569:DNQ65570 DXC65569:DXM65570 EGY65569:EHI65570 EQU65569:ERE65570 FAQ65569:FBA65570 FKM65569:FKW65570 FUI65569:FUS65570 GEE65569:GEO65570 GOA65569:GOK65570 GXW65569:GYG65570 HHS65569:HIC65570 HRO65569:HRY65570 IBK65569:IBU65570 ILG65569:ILQ65570 IVC65569:IVM65570 JEY65569:JFI65570 JOU65569:JPE65570 JYQ65569:JZA65570 KIM65569:KIW65570 KSI65569:KSS65570 LCE65569:LCO65570 LMA65569:LMK65570 LVW65569:LWG65570 MFS65569:MGC65570 MPO65569:MPY65570 MZK65569:MZU65570 NJG65569:NJQ65570 NTC65569:NTM65570 OCY65569:ODI65570 OMU65569:ONE65570 OWQ65569:OXA65570 PGM65569:PGW65570 PQI65569:PQS65570 QAE65569:QAO65570 QKA65569:QKK65570 QTW65569:QUG65570 RDS65569:REC65570 RNO65569:RNY65570 RXK65569:RXU65570 SHG65569:SHQ65570 SRC65569:SRM65570 TAY65569:TBI65570 TKU65569:TLE65570 TUQ65569:TVA65570 UEM65569:UEW65570 UOI65569:UOS65570 UYE65569:UYO65570 VIA65569:VIK65570 VRW65569:VSG65570 WBS65569:WCC65570 WLO65569:WLY65570 WVK65569:WVU65570 C131105:M131106 IY131105:JI131106 SU131105:TE131106 ACQ131105:ADA131106 AMM131105:AMW131106 AWI131105:AWS131106 BGE131105:BGO131106 BQA131105:BQK131106 BZW131105:CAG131106 CJS131105:CKC131106 CTO131105:CTY131106 DDK131105:DDU131106 DNG131105:DNQ131106 DXC131105:DXM131106 EGY131105:EHI131106 EQU131105:ERE131106 FAQ131105:FBA131106 FKM131105:FKW131106 FUI131105:FUS131106 GEE131105:GEO131106 GOA131105:GOK131106 GXW131105:GYG131106 HHS131105:HIC131106 HRO131105:HRY131106 IBK131105:IBU131106 ILG131105:ILQ131106 IVC131105:IVM131106 JEY131105:JFI131106 JOU131105:JPE131106 JYQ131105:JZA131106 KIM131105:KIW131106 KSI131105:KSS131106 LCE131105:LCO131106 LMA131105:LMK131106 LVW131105:LWG131106 MFS131105:MGC131106 MPO131105:MPY131106 MZK131105:MZU131106 NJG131105:NJQ131106 NTC131105:NTM131106 OCY131105:ODI131106 OMU131105:ONE131106 OWQ131105:OXA131106 PGM131105:PGW131106 PQI131105:PQS131106 QAE131105:QAO131106 QKA131105:QKK131106 QTW131105:QUG131106 RDS131105:REC131106 RNO131105:RNY131106 RXK131105:RXU131106 SHG131105:SHQ131106 SRC131105:SRM131106 TAY131105:TBI131106 TKU131105:TLE131106 TUQ131105:TVA131106 UEM131105:UEW131106 UOI131105:UOS131106 UYE131105:UYO131106 VIA131105:VIK131106 VRW131105:VSG131106 WBS131105:WCC131106 WLO131105:WLY131106 WVK131105:WVU131106 C196641:M196642 IY196641:JI196642 SU196641:TE196642 ACQ196641:ADA196642 AMM196641:AMW196642 AWI196641:AWS196642 BGE196641:BGO196642 BQA196641:BQK196642 BZW196641:CAG196642 CJS196641:CKC196642 CTO196641:CTY196642 DDK196641:DDU196642 DNG196641:DNQ196642 DXC196641:DXM196642 EGY196641:EHI196642 EQU196641:ERE196642 FAQ196641:FBA196642 FKM196641:FKW196642 FUI196641:FUS196642 GEE196641:GEO196642 GOA196641:GOK196642 GXW196641:GYG196642 HHS196641:HIC196642 HRO196641:HRY196642 IBK196641:IBU196642 ILG196641:ILQ196642 IVC196641:IVM196642 JEY196641:JFI196642 JOU196641:JPE196642 JYQ196641:JZA196642 KIM196641:KIW196642 KSI196641:KSS196642 LCE196641:LCO196642 LMA196641:LMK196642 LVW196641:LWG196642 MFS196641:MGC196642 MPO196641:MPY196642 MZK196641:MZU196642 NJG196641:NJQ196642 NTC196641:NTM196642 OCY196641:ODI196642 OMU196641:ONE196642 OWQ196641:OXA196642 PGM196641:PGW196642 PQI196641:PQS196642 QAE196641:QAO196642 QKA196641:QKK196642 QTW196641:QUG196642 RDS196641:REC196642 RNO196641:RNY196642 RXK196641:RXU196642 SHG196641:SHQ196642 SRC196641:SRM196642 TAY196641:TBI196642 TKU196641:TLE196642 TUQ196641:TVA196642 UEM196641:UEW196642 UOI196641:UOS196642 UYE196641:UYO196642 VIA196641:VIK196642 VRW196641:VSG196642 WBS196641:WCC196642 WLO196641:WLY196642 WVK196641:WVU196642 C262177:M262178 IY262177:JI262178 SU262177:TE262178 ACQ262177:ADA262178 AMM262177:AMW262178 AWI262177:AWS262178 BGE262177:BGO262178 BQA262177:BQK262178 BZW262177:CAG262178 CJS262177:CKC262178 CTO262177:CTY262178 DDK262177:DDU262178 DNG262177:DNQ262178 DXC262177:DXM262178 EGY262177:EHI262178 EQU262177:ERE262178 FAQ262177:FBA262178 FKM262177:FKW262178 FUI262177:FUS262178 GEE262177:GEO262178 GOA262177:GOK262178 GXW262177:GYG262178 HHS262177:HIC262178 HRO262177:HRY262178 IBK262177:IBU262178 ILG262177:ILQ262178 IVC262177:IVM262178 JEY262177:JFI262178 JOU262177:JPE262178 JYQ262177:JZA262178 KIM262177:KIW262178 KSI262177:KSS262178 LCE262177:LCO262178 LMA262177:LMK262178 LVW262177:LWG262178 MFS262177:MGC262178 MPO262177:MPY262178 MZK262177:MZU262178 NJG262177:NJQ262178 NTC262177:NTM262178 OCY262177:ODI262178 OMU262177:ONE262178 OWQ262177:OXA262178 PGM262177:PGW262178 PQI262177:PQS262178 QAE262177:QAO262178 QKA262177:QKK262178 QTW262177:QUG262178 RDS262177:REC262178 RNO262177:RNY262178 RXK262177:RXU262178 SHG262177:SHQ262178 SRC262177:SRM262178 TAY262177:TBI262178 TKU262177:TLE262178 TUQ262177:TVA262178 UEM262177:UEW262178 UOI262177:UOS262178 UYE262177:UYO262178 VIA262177:VIK262178 VRW262177:VSG262178 WBS262177:WCC262178 WLO262177:WLY262178 WVK262177:WVU262178 C327713:M327714 IY327713:JI327714 SU327713:TE327714 ACQ327713:ADA327714 AMM327713:AMW327714 AWI327713:AWS327714 BGE327713:BGO327714 BQA327713:BQK327714 BZW327713:CAG327714 CJS327713:CKC327714 CTO327713:CTY327714 DDK327713:DDU327714 DNG327713:DNQ327714 DXC327713:DXM327714 EGY327713:EHI327714 EQU327713:ERE327714 FAQ327713:FBA327714 FKM327713:FKW327714 FUI327713:FUS327714 GEE327713:GEO327714 GOA327713:GOK327714 GXW327713:GYG327714 HHS327713:HIC327714 HRO327713:HRY327714 IBK327713:IBU327714 ILG327713:ILQ327714 IVC327713:IVM327714 JEY327713:JFI327714 JOU327713:JPE327714 JYQ327713:JZA327714 KIM327713:KIW327714 KSI327713:KSS327714 LCE327713:LCO327714 LMA327713:LMK327714 LVW327713:LWG327714 MFS327713:MGC327714 MPO327713:MPY327714 MZK327713:MZU327714 NJG327713:NJQ327714 NTC327713:NTM327714 OCY327713:ODI327714 OMU327713:ONE327714 OWQ327713:OXA327714 PGM327713:PGW327714 PQI327713:PQS327714 QAE327713:QAO327714 QKA327713:QKK327714 QTW327713:QUG327714 RDS327713:REC327714 RNO327713:RNY327714 RXK327713:RXU327714 SHG327713:SHQ327714 SRC327713:SRM327714 TAY327713:TBI327714 TKU327713:TLE327714 TUQ327713:TVA327714 UEM327713:UEW327714 UOI327713:UOS327714 UYE327713:UYO327714 VIA327713:VIK327714 VRW327713:VSG327714 WBS327713:WCC327714 WLO327713:WLY327714 WVK327713:WVU327714 C393249:M393250 IY393249:JI393250 SU393249:TE393250 ACQ393249:ADA393250 AMM393249:AMW393250 AWI393249:AWS393250 BGE393249:BGO393250 BQA393249:BQK393250 BZW393249:CAG393250 CJS393249:CKC393250 CTO393249:CTY393250 DDK393249:DDU393250 DNG393249:DNQ393250 DXC393249:DXM393250 EGY393249:EHI393250 EQU393249:ERE393250 FAQ393249:FBA393250 FKM393249:FKW393250 FUI393249:FUS393250 GEE393249:GEO393250 GOA393249:GOK393250 GXW393249:GYG393250 HHS393249:HIC393250 HRO393249:HRY393250 IBK393249:IBU393250 ILG393249:ILQ393250 IVC393249:IVM393250 JEY393249:JFI393250 JOU393249:JPE393250 JYQ393249:JZA393250 KIM393249:KIW393250 KSI393249:KSS393250 LCE393249:LCO393250 LMA393249:LMK393250 LVW393249:LWG393250 MFS393249:MGC393250 MPO393249:MPY393250 MZK393249:MZU393250 NJG393249:NJQ393250 NTC393249:NTM393250 OCY393249:ODI393250 OMU393249:ONE393250 OWQ393249:OXA393250 PGM393249:PGW393250 PQI393249:PQS393250 QAE393249:QAO393250 QKA393249:QKK393250 QTW393249:QUG393250 RDS393249:REC393250 RNO393249:RNY393250 RXK393249:RXU393250 SHG393249:SHQ393250 SRC393249:SRM393250 TAY393249:TBI393250 TKU393249:TLE393250 TUQ393249:TVA393250 UEM393249:UEW393250 UOI393249:UOS393250 UYE393249:UYO393250 VIA393249:VIK393250 VRW393249:VSG393250 WBS393249:WCC393250 WLO393249:WLY393250 WVK393249:WVU393250 C458785:M458786 IY458785:JI458786 SU458785:TE458786 ACQ458785:ADA458786 AMM458785:AMW458786 AWI458785:AWS458786 BGE458785:BGO458786 BQA458785:BQK458786 BZW458785:CAG458786 CJS458785:CKC458786 CTO458785:CTY458786 DDK458785:DDU458786 DNG458785:DNQ458786 DXC458785:DXM458786 EGY458785:EHI458786 EQU458785:ERE458786 FAQ458785:FBA458786 FKM458785:FKW458786 FUI458785:FUS458786 GEE458785:GEO458786 GOA458785:GOK458786 GXW458785:GYG458786 HHS458785:HIC458786 HRO458785:HRY458786 IBK458785:IBU458786 ILG458785:ILQ458786 IVC458785:IVM458786 JEY458785:JFI458786 JOU458785:JPE458786 JYQ458785:JZA458786 KIM458785:KIW458786 KSI458785:KSS458786 LCE458785:LCO458786 LMA458785:LMK458786 LVW458785:LWG458786 MFS458785:MGC458786 MPO458785:MPY458786 MZK458785:MZU458786 NJG458785:NJQ458786 NTC458785:NTM458786 OCY458785:ODI458786 OMU458785:ONE458786 OWQ458785:OXA458786 PGM458785:PGW458786 PQI458785:PQS458786 QAE458785:QAO458786 QKA458785:QKK458786 QTW458785:QUG458786 RDS458785:REC458786 RNO458785:RNY458786 RXK458785:RXU458786 SHG458785:SHQ458786 SRC458785:SRM458786 TAY458785:TBI458786 TKU458785:TLE458786 TUQ458785:TVA458786 UEM458785:UEW458786 UOI458785:UOS458786 UYE458785:UYO458786 VIA458785:VIK458786 VRW458785:VSG458786 WBS458785:WCC458786 WLO458785:WLY458786 WVK458785:WVU458786 C524321:M524322 IY524321:JI524322 SU524321:TE524322 ACQ524321:ADA524322 AMM524321:AMW524322 AWI524321:AWS524322 BGE524321:BGO524322 BQA524321:BQK524322 BZW524321:CAG524322 CJS524321:CKC524322 CTO524321:CTY524322 DDK524321:DDU524322 DNG524321:DNQ524322 DXC524321:DXM524322 EGY524321:EHI524322 EQU524321:ERE524322 FAQ524321:FBA524322 FKM524321:FKW524322 FUI524321:FUS524322 GEE524321:GEO524322 GOA524321:GOK524322 GXW524321:GYG524322 HHS524321:HIC524322 HRO524321:HRY524322 IBK524321:IBU524322 ILG524321:ILQ524322 IVC524321:IVM524322 JEY524321:JFI524322 JOU524321:JPE524322 JYQ524321:JZA524322 KIM524321:KIW524322 KSI524321:KSS524322 LCE524321:LCO524322 LMA524321:LMK524322 LVW524321:LWG524322 MFS524321:MGC524322 MPO524321:MPY524322 MZK524321:MZU524322 NJG524321:NJQ524322 NTC524321:NTM524322 OCY524321:ODI524322 OMU524321:ONE524322 OWQ524321:OXA524322 PGM524321:PGW524322 PQI524321:PQS524322 QAE524321:QAO524322 QKA524321:QKK524322 QTW524321:QUG524322 RDS524321:REC524322 RNO524321:RNY524322 RXK524321:RXU524322 SHG524321:SHQ524322 SRC524321:SRM524322 TAY524321:TBI524322 TKU524321:TLE524322 TUQ524321:TVA524322 UEM524321:UEW524322 UOI524321:UOS524322 UYE524321:UYO524322 VIA524321:VIK524322 VRW524321:VSG524322 WBS524321:WCC524322 WLO524321:WLY524322 WVK524321:WVU524322 C589857:M589858 IY589857:JI589858 SU589857:TE589858 ACQ589857:ADA589858 AMM589857:AMW589858 AWI589857:AWS589858 BGE589857:BGO589858 BQA589857:BQK589858 BZW589857:CAG589858 CJS589857:CKC589858 CTO589857:CTY589858 DDK589857:DDU589858 DNG589857:DNQ589858 DXC589857:DXM589858 EGY589857:EHI589858 EQU589857:ERE589858 FAQ589857:FBA589858 FKM589857:FKW589858 FUI589857:FUS589858 GEE589857:GEO589858 GOA589857:GOK589858 GXW589857:GYG589858 HHS589857:HIC589858 HRO589857:HRY589858 IBK589857:IBU589858 ILG589857:ILQ589858 IVC589857:IVM589858 JEY589857:JFI589858 JOU589857:JPE589858 JYQ589857:JZA589858 KIM589857:KIW589858 KSI589857:KSS589858 LCE589857:LCO589858 LMA589857:LMK589858 LVW589857:LWG589858 MFS589857:MGC589858 MPO589857:MPY589858 MZK589857:MZU589858 NJG589857:NJQ589858 NTC589857:NTM589858 OCY589857:ODI589858 OMU589857:ONE589858 OWQ589857:OXA589858 PGM589857:PGW589858 PQI589857:PQS589858 QAE589857:QAO589858 QKA589857:QKK589858 QTW589857:QUG589858 RDS589857:REC589858 RNO589857:RNY589858 RXK589857:RXU589858 SHG589857:SHQ589858 SRC589857:SRM589858 TAY589857:TBI589858 TKU589857:TLE589858 TUQ589857:TVA589858 UEM589857:UEW589858 UOI589857:UOS589858 UYE589857:UYO589858 VIA589857:VIK589858 VRW589857:VSG589858 WBS589857:WCC589858 WLO589857:WLY589858 WVK589857:WVU589858 C655393:M655394 IY655393:JI655394 SU655393:TE655394 ACQ655393:ADA655394 AMM655393:AMW655394 AWI655393:AWS655394 BGE655393:BGO655394 BQA655393:BQK655394 BZW655393:CAG655394 CJS655393:CKC655394 CTO655393:CTY655394 DDK655393:DDU655394 DNG655393:DNQ655394 DXC655393:DXM655394 EGY655393:EHI655394 EQU655393:ERE655394 FAQ655393:FBA655394 FKM655393:FKW655394 FUI655393:FUS655394 GEE655393:GEO655394 GOA655393:GOK655394 GXW655393:GYG655394 HHS655393:HIC655394 HRO655393:HRY655394 IBK655393:IBU655394 ILG655393:ILQ655394 IVC655393:IVM655394 JEY655393:JFI655394 JOU655393:JPE655394 JYQ655393:JZA655394 KIM655393:KIW655394 KSI655393:KSS655394 LCE655393:LCO655394 LMA655393:LMK655394 LVW655393:LWG655394 MFS655393:MGC655394 MPO655393:MPY655394 MZK655393:MZU655394 NJG655393:NJQ655394 NTC655393:NTM655394 OCY655393:ODI655394 OMU655393:ONE655394 OWQ655393:OXA655394 PGM655393:PGW655394 PQI655393:PQS655394 QAE655393:QAO655394 QKA655393:QKK655394 QTW655393:QUG655394 RDS655393:REC655394 RNO655393:RNY655394 RXK655393:RXU655394 SHG655393:SHQ655394 SRC655393:SRM655394 TAY655393:TBI655394 TKU655393:TLE655394 TUQ655393:TVA655394 UEM655393:UEW655394 UOI655393:UOS655394 UYE655393:UYO655394 VIA655393:VIK655394 VRW655393:VSG655394 WBS655393:WCC655394 WLO655393:WLY655394 WVK655393:WVU655394 C720929:M720930 IY720929:JI720930 SU720929:TE720930 ACQ720929:ADA720930 AMM720929:AMW720930 AWI720929:AWS720930 BGE720929:BGO720930 BQA720929:BQK720930 BZW720929:CAG720930 CJS720929:CKC720930 CTO720929:CTY720930 DDK720929:DDU720930 DNG720929:DNQ720930 DXC720929:DXM720930 EGY720929:EHI720930 EQU720929:ERE720930 FAQ720929:FBA720930 FKM720929:FKW720930 FUI720929:FUS720930 GEE720929:GEO720930 GOA720929:GOK720930 GXW720929:GYG720930 HHS720929:HIC720930 HRO720929:HRY720930 IBK720929:IBU720930 ILG720929:ILQ720930 IVC720929:IVM720930 JEY720929:JFI720930 JOU720929:JPE720930 JYQ720929:JZA720930 KIM720929:KIW720930 KSI720929:KSS720930 LCE720929:LCO720930 LMA720929:LMK720930 LVW720929:LWG720930 MFS720929:MGC720930 MPO720929:MPY720930 MZK720929:MZU720930 NJG720929:NJQ720930 NTC720929:NTM720930 OCY720929:ODI720930 OMU720929:ONE720930 OWQ720929:OXA720930 PGM720929:PGW720930 PQI720929:PQS720930 QAE720929:QAO720930 QKA720929:QKK720930 QTW720929:QUG720930 RDS720929:REC720930 RNO720929:RNY720930 RXK720929:RXU720930 SHG720929:SHQ720930 SRC720929:SRM720930 TAY720929:TBI720930 TKU720929:TLE720930 TUQ720929:TVA720930 UEM720929:UEW720930 UOI720929:UOS720930 UYE720929:UYO720930 VIA720929:VIK720930 VRW720929:VSG720930 WBS720929:WCC720930 WLO720929:WLY720930 WVK720929:WVU720930 C786465:M786466 IY786465:JI786466 SU786465:TE786466 ACQ786465:ADA786466 AMM786465:AMW786466 AWI786465:AWS786466 BGE786465:BGO786466 BQA786465:BQK786466 BZW786465:CAG786466 CJS786465:CKC786466 CTO786465:CTY786466 DDK786465:DDU786466 DNG786465:DNQ786466 DXC786465:DXM786466 EGY786465:EHI786466 EQU786465:ERE786466 FAQ786465:FBA786466 FKM786465:FKW786466 FUI786465:FUS786466 GEE786465:GEO786466 GOA786465:GOK786466 GXW786465:GYG786466 HHS786465:HIC786466 HRO786465:HRY786466 IBK786465:IBU786466 ILG786465:ILQ786466 IVC786465:IVM786466 JEY786465:JFI786466 JOU786465:JPE786466 JYQ786465:JZA786466 KIM786465:KIW786466 KSI786465:KSS786466 LCE786465:LCO786466 LMA786465:LMK786466 LVW786465:LWG786466 MFS786465:MGC786466 MPO786465:MPY786466 MZK786465:MZU786466 NJG786465:NJQ786466 NTC786465:NTM786466 OCY786465:ODI786466 OMU786465:ONE786466 OWQ786465:OXA786466 PGM786465:PGW786466 PQI786465:PQS786466 QAE786465:QAO786466 QKA786465:QKK786466 QTW786465:QUG786466 RDS786465:REC786466 RNO786465:RNY786466 RXK786465:RXU786466 SHG786465:SHQ786466 SRC786465:SRM786466 TAY786465:TBI786466 TKU786465:TLE786466 TUQ786465:TVA786466 UEM786465:UEW786466 UOI786465:UOS786466 UYE786465:UYO786466 VIA786465:VIK786466 VRW786465:VSG786466 WBS786465:WCC786466 WLO786465:WLY786466 WVK786465:WVU786466 C852001:M852002 IY852001:JI852002 SU852001:TE852002 ACQ852001:ADA852002 AMM852001:AMW852002 AWI852001:AWS852002 BGE852001:BGO852002 BQA852001:BQK852002 BZW852001:CAG852002 CJS852001:CKC852002 CTO852001:CTY852002 DDK852001:DDU852002 DNG852001:DNQ852002 DXC852001:DXM852002 EGY852001:EHI852002 EQU852001:ERE852002 FAQ852001:FBA852002 FKM852001:FKW852002 FUI852001:FUS852002 GEE852001:GEO852002 GOA852001:GOK852002 GXW852001:GYG852002 HHS852001:HIC852002 HRO852001:HRY852002 IBK852001:IBU852002 ILG852001:ILQ852002 IVC852001:IVM852002 JEY852001:JFI852002 JOU852001:JPE852002 JYQ852001:JZA852002 KIM852001:KIW852002 KSI852001:KSS852002 LCE852001:LCO852002 LMA852001:LMK852002 LVW852001:LWG852002 MFS852001:MGC852002 MPO852001:MPY852002 MZK852001:MZU852002 NJG852001:NJQ852002 NTC852001:NTM852002 OCY852001:ODI852002 OMU852001:ONE852002 OWQ852001:OXA852002 PGM852001:PGW852002 PQI852001:PQS852002 QAE852001:QAO852002 QKA852001:QKK852002 QTW852001:QUG852002 RDS852001:REC852002 RNO852001:RNY852002 RXK852001:RXU852002 SHG852001:SHQ852002 SRC852001:SRM852002 TAY852001:TBI852002 TKU852001:TLE852002 TUQ852001:TVA852002 UEM852001:UEW852002 UOI852001:UOS852002 UYE852001:UYO852002 VIA852001:VIK852002 VRW852001:VSG852002 WBS852001:WCC852002 WLO852001:WLY852002 WVK852001:WVU852002 C917537:M917538 IY917537:JI917538 SU917537:TE917538 ACQ917537:ADA917538 AMM917537:AMW917538 AWI917537:AWS917538 BGE917537:BGO917538 BQA917537:BQK917538 BZW917537:CAG917538 CJS917537:CKC917538 CTO917537:CTY917538 DDK917537:DDU917538 DNG917537:DNQ917538 DXC917537:DXM917538 EGY917537:EHI917538 EQU917537:ERE917538 FAQ917537:FBA917538 FKM917537:FKW917538 FUI917537:FUS917538 GEE917537:GEO917538 GOA917537:GOK917538 GXW917537:GYG917538 HHS917537:HIC917538 HRO917537:HRY917538 IBK917537:IBU917538 ILG917537:ILQ917538 IVC917537:IVM917538 JEY917537:JFI917538 JOU917537:JPE917538 JYQ917537:JZA917538 KIM917537:KIW917538 KSI917537:KSS917538 LCE917537:LCO917538 LMA917537:LMK917538 LVW917537:LWG917538 MFS917537:MGC917538 MPO917537:MPY917538 MZK917537:MZU917538 NJG917537:NJQ917538 NTC917537:NTM917538 OCY917537:ODI917538 OMU917537:ONE917538 OWQ917537:OXA917538 PGM917537:PGW917538 PQI917537:PQS917538 QAE917537:QAO917538 QKA917537:QKK917538 QTW917537:QUG917538 RDS917537:REC917538 RNO917537:RNY917538 RXK917537:RXU917538 SHG917537:SHQ917538 SRC917537:SRM917538 TAY917537:TBI917538 TKU917537:TLE917538 TUQ917537:TVA917538 UEM917537:UEW917538 UOI917537:UOS917538 UYE917537:UYO917538 VIA917537:VIK917538 VRW917537:VSG917538 WBS917537:WCC917538 WLO917537:WLY917538 WVK917537:WVU917538 C983073:M983074 IY983073:JI983074 SU983073:TE983074 ACQ983073:ADA983074 AMM983073:AMW983074 AWI983073:AWS983074 BGE983073:BGO983074 BQA983073:BQK983074 BZW983073:CAG983074 CJS983073:CKC983074 CTO983073:CTY983074 DDK983073:DDU983074 DNG983073:DNQ983074 DXC983073:DXM983074 EGY983073:EHI983074 EQU983073:ERE983074 FAQ983073:FBA983074 FKM983073:FKW983074 FUI983073:FUS983074 GEE983073:GEO983074 GOA983073:GOK983074 GXW983073:GYG983074 HHS983073:HIC983074 HRO983073:HRY983074 IBK983073:IBU983074 ILG983073:ILQ983074 IVC983073:IVM983074 JEY983073:JFI983074 JOU983073:JPE983074 JYQ983073:JZA983074 KIM983073:KIW983074 KSI983073:KSS983074 LCE983073:LCO983074 LMA983073:LMK983074 LVW983073:LWG983074 MFS983073:MGC983074 MPO983073:MPY983074 MZK983073:MZU983074 NJG983073:NJQ983074 NTC983073:NTM983074 OCY983073:ODI983074 OMU983073:ONE983074 OWQ983073:OXA983074 PGM983073:PGW983074 PQI983073:PQS983074 QAE983073:QAO983074 QKA983073:QKK983074 QTW983073:QUG983074 RDS983073:REC983074 RNO983073:RNY983074 RXK983073:RXU983074 SHG983073:SHQ983074 SRC983073:SRM983074 TAY983073:TBI983074 TKU983073:TLE983074 TUQ983073:TVA983074 UEM983073:UEW983074 UOI983073:UOS983074 UYE983073:UYO983074 VIA983073:VIK983074 VRW983073:VSG983074 WBS983073:WCC983074 WLO983073:WLY983074 WVK983073:WVU983074 C40:E40 IY40:JA40 SU40:SW40 ACQ40:ACS40 AMM40:AMO40 AWI40:AWK40 BGE40:BGG40 BQA40:BQC40 BZW40:BZY40 CJS40:CJU40 CTO40:CTQ40 DDK40:DDM40 DNG40:DNI40 DXC40:DXE40 EGY40:EHA40 EQU40:EQW40 FAQ40:FAS40 FKM40:FKO40 FUI40:FUK40 GEE40:GEG40 GOA40:GOC40 GXW40:GXY40 HHS40:HHU40 HRO40:HRQ40 IBK40:IBM40 ILG40:ILI40 IVC40:IVE40 JEY40:JFA40 JOU40:JOW40 JYQ40:JYS40 KIM40:KIO40 KSI40:KSK40 LCE40:LCG40 LMA40:LMC40 LVW40:LVY40 MFS40:MFU40 MPO40:MPQ40 MZK40:MZM40 NJG40:NJI40 NTC40:NTE40 OCY40:ODA40 OMU40:OMW40 OWQ40:OWS40 PGM40:PGO40 PQI40:PQK40 QAE40:QAG40 QKA40:QKC40 QTW40:QTY40 RDS40:RDU40 RNO40:RNQ40 RXK40:RXM40 SHG40:SHI40 SRC40:SRE40 TAY40:TBA40 TKU40:TKW40 TUQ40:TUS40 UEM40:UEO40 UOI40:UOK40 UYE40:UYG40 VIA40:VIC40 VRW40:VRY40 WBS40:WBU40 WLO40:WLQ40 WVK40:WVM40 C65576:E65576 IY65576:JA65576 SU65576:SW65576 ACQ65576:ACS65576 AMM65576:AMO65576 AWI65576:AWK65576 BGE65576:BGG65576 BQA65576:BQC65576 BZW65576:BZY65576 CJS65576:CJU65576 CTO65576:CTQ65576 DDK65576:DDM65576 DNG65576:DNI65576 DXC65576:DXE65576 EGY65576:EHA65576 EQU65576:EQW65576 FAQ65576:FAS65576 FKM65576:FKO65576 FUI65576:FUK65576 GEE65576:GEG65576 GOA65576:GOC65576 GXW65576:GXY65576 HHS65576:HHU65576 HRO65576:HRQ65576 IBK65576:IBM65576 ILG65576:ILI65576 IVC65576:IVE65576 JEY65576:JFA65576 JOU65576:JOW65576 JYQ65576:JYS65576 KIM65576:KIO65576 KSI65576:KSK65576 LCE65576:LCG65576 LMA65576:LMC65576 LVW65576:LVY65576 MFS65576:MFU65576 MPO65576:MPQ65576 MZK65576:MZM65576 NJG65576:NJI65576 NTC65576:NTE65576 OCY65576:ODA65576 OMU65576:OMW65576 OWQ65576:OWS65576 PGM65576:PGO65576 PQI65576:PQK65576 QAE65576:QAG65576 QKA65576:QKC65576 QTW65576:QTY65576 RDS65576:RDU65576 RNO65576:RNQ65576 RXK65576:RXM65576 SHG65576:SHI65576 SRC65576:SRE65576 TAY65576:TBA65576 TKU65576:TKW65576 TUQ65576:TUS65576 UEM65576:UEO65576 UOI65576:UOK65576 UYE65576:UYG65576 VIA65576:VIC65576 VRW65576:VRY65576 WBS65576:WBU65576 WLO65576:WLQ65576 WVK65576:WVM65576 C131112:E131112 IY131112:JA131112 SU131112:SW131112 ACQ131112:ACS131112 AMM131112:AMO131112 AWI131112:AWK131112 BGE131112:BGG131112 BQA131112:BQC131112 BZW131112:BZY131112 CJS131112:CJU131112 CTO131112:CTQ131112 DDK131112:DDM131112 DNG131112:DNI131112 DXC131112:DXE131112 EGY131112:EHA131112 EQU131112:EQW131112 FAQ131112:FAS131112 FKM131112:FKO131112 FUI131112:FUK131112 GEE131112:GEG131112 GOA131112:GOC131112 GXW131112:GXY131112 HHS131112:HHU131112 HRO131112:HRQ131112 IBK131112:IBM131112 ILG131112:ILI131112 IVC131112:IVE131112 JEY131112:JFA131112 JOU131112:JOW131112 JYQ131112:JYS131112 KIM131112:KIO131112 KSI131112:KSK131112 LCE131112:LCG131112 LMA131112:LMC131112 LVW131112:LVY131112 MFS131112:MFU131112 MPO131112:MPQ131112 MZK131112:MZM131112 NJG131112:NJI131112 NTC131112:NTE131112 OCY131112:ODA131112 OMU131112:OMW131112 OWQ131112:OWS131112 PGM131112:PGO131112 PQI131112:PQK131112 QAE131112:QAG131112 QKA131112:QKC131112 QTW131112:QTY131112 RDS131112:RDU131112 RNO131112:RNQ131112 RXK131112:RXM131112 SHG131112:SHI131112 SRC131112:SRE131112 TAY131112:TBA131112 TKU131112:TKW131112 TUQ131112:TUS131112 UEM131112:UEO131112 UOI131112:UOK131112 UYE131112:UYG131112 VIA131112:VIC131112 VRW131112:VRY131112 WBS131112:WBU131112 WLO131112:WLQ131112 WVK131112:WVM131112 C196648:E196648 IY196648:JA196648 SU196648:SW196648 ACQ196648:ACS196648 AMM196648:AMO196648 AWI196648:AWK196648 BGE196648:BGG196648 BQA196648:BQC196648 BZW196648:BZY196648 CJS196648:CJU196648 CTO196648:CTQ196648 DDK196648:DDM196648 DNG196648:DNI196648 DXC196648:DXE196648 EGY196648:EHA196648 EQU196648:EQW196648 FAQ196648:FAS196648 FKM196648:FKO196648 FUI196648:FUK196648 GEE196648:GEG196648 GOA196648:GOC196648 GXW196648:GXY196648 HHS196648:HHU196648 HRO196648:HRQ196648 IBK196648:IBM196648 ILG196648:ILI196648 IVC196648:IVE196648 JEY196648:JFA196648 JOU196648:JOW196648 JYQ196648:JYS196648 KIM196648:KIO196648 KSI196648:KSK196648 LCE196648:LCG196648 LMA196648:LMC196648 LVW196648:LVY196648 MFS196648:MFU196648 MPO196648:MPQ196648 MZK196648:MZM196648 NJG196648:NJI196648 NTC196648:NTE196648 OCY196648:ODA196648 OMU196648:OMW196648 OWQ196648:OWS196648 PGM196648:PGO196648 PQI196648:PQK196648 QAE196648:QAG196648 QKA196648:QKC196648 QTW196648:QTY196648 RDS196648:RDU196648 RNO196648:RNQ196648 RXK196648:RXM196648 SHG196648:SHI196648 SRC196648:SRE196648 TAY196648:TBA196648 TKU196648:TKW196648 TUQ196648:TUS196648 UEM196648:UEO196648 UOI196648:UOK196648 UYE196648:UYG196648 VIA196648:VIC196648 VRW196648:VRY196648 WBS196648:WBU196648 WLO196648:WLQ196648 WVK196648:WVM196648 C262184:E262184 IY262184:JA262184 SU262184:SW262184 ACQ262184:ACS262184 AMM262184:AMO262184 AWI262184:AWK262184 BGE262184:BGG262184 BQA262184:BQC262184 BZW262184:BZY262184 CJS262184:CJU262184 CTO262184:CTQ262184 DDK262184:DDM262184 DNG262184:DNI262184 DXC262184:DXE262184 EGY262184:EHA262184 EQU262184:EQW262184 FAQ262184:FAS262184 FKM262184:FKO262184 FUI262184:FUK262184 GEE262184:GEG262184 GOA262184:GOC262184 GXW262184:GXY262184 HHS262184:HHU262184 HRO262184:HRQ262184 IBK262184:IBM262184 ILG262184:ILI262184 IVC262184:IVE262184 JEY262184:JFA262184 JOU262184:JOW262184 JYQ262184:JYS262184 KIM262184:KIO262184 KSI262184:KSK262184 LCE262184:LCG262184 LMA262184:LMC262184 LVW262184:LVY262184 MFS262184:MFU262184 MPO262184:MPQ262184 MZK262184:MZM262184 NJG262184:NJI262184 NTC262184:NTE262184 OCY262184:ODA262184 OMU262184:OMW262184 OWQ262184:OWS262184 PGM262184:PGO262184 PQI262184:PQK262184 QAE262184:QAG262184 QKA262184:QKC262184 QTW262184:QTY262184 RDS262184:RDU262184 RNO262184:RNQ262184 RXK262184:RXM262184 SHG262184:SHI262184 SRC262184:SRE262184 TAY262184:TBA262184 TKU262184:TKW262184 TUQ262184:TUS262184 UEM262184:UEO262184 UOI262184:UOK262184 UYE262184:UYG262184 VIA262184:VIC262184 VRW262184:VRY262184 WBS262184:WBU262184 WLO262184:WLQ262184 WVK262184:WVM262184 C327720:E327720 IY327720:JA327720 SU327720:SW327720 ACQ327720:ACS327720 AMM327720:AMO327720 AWI327720:AWK327720 BGE327720:BGG327720 BQA327720:BQC327720 BZW327720:BZY327720 CJS327720:CJU327720 CTO327720:CTQ327720 DDK327720:DDM327720 DNG327720:DNI327720 DXC327720:DXE327720 EGY327720:EHA327720 EQU327720:EQW327720 FAQ327720:FAS327720 FKM327720:FKO327720 FUI327720:FUK327720 GEE327720:GEG327720 GOA327720:GOC327720 GXW327720:GXY327720 HHS327720:HHU327720 HRO327720:HRQ327720 IBK327720:IBM327720 ILG327720:ILI327720 IVC327720:IVE327720 JEY327720:JFA327720 JOU327720:JOW327720 JYQ327720:JYS327720 KIM327720:KIO327720 KSI327720:KSK327720 LCE327720:LCG327720 LMA327720:LMC327720 LVW327720:LVY327720 MFS327720:MFU327720 MPO327720:MPQ327720 MZK327720:MZM327720 NJG327720:NJI327720 NTC327720:NTE327720 OCY327720:ODA327720 OMU327720:OMW327720 OWQ327720:OWS327720 PGM327720:PGO327720 PQI327720:PQK327720 QAE327720:QAG327720 QKA327720:QKC327720 QTW327720:QTY327720 RDS327720:RDU327720 RNO327720:RNQ327720 RXK327720:RXM327720 SHG327720:SHI327720 SRC327720:SRE327720 TAY327720:TBA327720 TKU327720:TKW327720 TUQ327720:TUS327720 UEM327720:UEO327720 UOI327720:UOK327720 UYE327720:UYG327720 VIA327720:VIC327720 VRW327720:VRY327720 WBS327720:WBU327720 WLO327720:WLQ327720 WVK327720:WVM327720 C393256:E393256 IY393256:JA393256 SU393256:SW393256 ACQ393256:ACS393256 AMM393256:AMO393256 AWI393256:AWK393256 BGE393256:BGG393256 BQA393256:BQC393256 BZW393256:BZY393256 CJS393256:CJU393256 CTO393256:CTQ393256 DDK393256:DDM393256 DNG393256:DNI393256 DXC393256:DXE393256 EGY393256:EHA393256 EQU393256:EQW393256 FAQ393256:FAS393256 FKM393256:FKO393256 FUI393256:FUK393256 GEE393256:GEG393256 GOA393256:GOC393256 GXW393256:GXY393256 HHS393256:HHU393256 HRO393256:HRQ393256 IBK393256:IBM393256 ILG393256:ILI393256 IVC393256:IVE393256 JEY393256:JFA393256 JOU393256:JOW393256 JYQ393256:JYS393256 KIM393256:KIO393256 KSI393256:KSK393256 LCE393256:LCG393256 LMA393256:LMC393256 LVW393256:LVY393256 MFS393256:MFU393256 MPO393256:MPQ393256 MZK393256:MZM393256 NJG393256:NJI393256 NTC393256:NTE393256 OCY393256:ODA393256 OMU393256:OMW393256 OWQ393256:OWS393256 PGM393256:PGO393256 PQI393256:PQK393256 QAE393256:QAG393256 QKA393256:QKC393256 QTW393256:QTY393256 RDS393256:RDU393256 RNO393256:RNQ393256 RXK393256:RXM393256 SHG393256:SHI393256 SRC393256:SRE393256 TAY393256:TBA393256 TKU393256:TKW393256 TUQ393256:TUS393256 UEM393256:UEO393256 UOI393256:UOK393256 UYE393256:UYG393256 VIA393256:VIC393256 VRW393256:VRY393256 WBS393256:WBU393256 WLO393256:WLQ393256 WVK393256:WVM393256 C458792:E458792 IY458792:JA458792 SU458792:SW458792 ACQ458792:ACS458792 AMM458792:AMO458792 AWI458792:AWK458792 BGE458792:BGG458792 BQA458792:BQC458792 BZW458792:BZY458792 CJS458792:CJU458792 CTO458792:CTQ458792 DDK458792:DDM458792 DNG458792:DNI458792 DXC458792:DXE458792 EGY458792:EHA458792 EQU458792:EQW458792 FAQ458792:FAS458792 FKM458792:FKO458792 FUI458792:FUK458792 GEE458792:GEG458792 GOA458792:GOC458792 GXW458792:GXY458792 HHS458792:HHU458792 HRO458792:HRQ458792 IBK458792:IBM458792 ILG458792:ILI458792 IVC458792:IVE458792 JEY458792:JFA458792 JOU458792:JOW458792 JYQ458792:JYS458792 KIM458792:KIO458792 KSI458792:KSK458792 LCE458792:LCG458792 LMA458792:LMC458792 LVW458792:LVY458792 MFS458792:MFU458792 MPO458792:MPQ458792 MZK458792:MZM458792 NJG458792:NJI458792 NTC458792:NTE458792 OCY458792:ODA458792 OMU458792:OMW458792 OWQ458792:OWS458792 PGM458792:PGO458792 PQI458792:PQK458792 QAE458792:QAG458792 QKA458792:QKC458792 QTW458792:QTY458792 RDS458792:RDU458792 RNO458792:RNQ458792 RXK458792:RXM458792 SHG458792:SHI458792 SRC458792:SRE458792 TAY458792:TBA458792 TKU458792:TKW458792 TUQ458792:TUS458792 UEM458792:UEO458792 UOI458792:UOK458792 UYE458792:UYG458792 VIA458792:VIC458792 VRW458792:VRY458792 WBS458792:WBU458792 WLO458792:WLQ458792 WVK458792:WVM458792 C524328:E524328 IY524328:JA524328 SU524328:SW524328 ACQ524328:ACS524328 AMM524328:AMO524328 AWI524328:AWK524328 BGE524328:BGG524328 BQA524328:BQC524328 BZW524328:BZY524328 CJS524328:CJU524328 CTO524328:CTQ524328 DDK524328:DDM524328 DNG524328:DNI524328 DXC524328:DXE524328 EGY524328:EHA524328 EQU524328:EQW524328 FAQ524328:FAS524328 FKM524328:FKO524328 FUI524328:FUK524328 GEE524328:GEG524328 GOA524328:GOC524328 GXW524328:GXY524328 HHS524328:HHU524328 HRO524328:HRQ524328 IBK524328:IBM524328 ILG524328:ILI524328 IVC524328:IVE524328 JEY524328:JFA524328 JOU524328:JOW524328 JYQ524328:JYS524328 KIM524328:KIO524328 KSI524328:KSK524328 LCE524328:LCG524328 LMA524328:LMC524328 LVW524328:LVY524328 MFS524328:MFU524328 MPO524328:MPQ524328 MZK524328:MZM524328 NJG524328:NJI524328 NTC524328:NTE524328 OCY524328:ODA524328 OMU524328:OMW524328 OWQ524328:OWS524328 PGM524328:PGO524328 PQI524328:PQK524328 QAE524328:QAG524328 QKA524328:QKC524328 QTW524328:QTY524328 RDS524328:RDU524328 RNO524328:RNQ524328 RXK524328:RXM524328 SHG524328:SHI524328 SRC524328:SRE524328 TAY524328:TBA524328 TKU524328:TKW524328 TUQ524328:TUS524328 UEM524328:UEO524328 UOI524328:UOK524328 UYE524328:UYG524328 VIA524328:VIC524328 VRW524328:VRY524328 WBS524328:WBU524328 WLO524328:WLQ524328 WVK524328:WVM524328 C589864:E589864 IY589864:JA589864 SU589864:SW589864 ACQ589864:ACS589864 AMM589864:AMO589864 AWI589864:AWK589864 BGE589864:BGG589864 BQA589864:BQC589864 BZW589864:BZY589864 CJS589864:CJU589864 CTO589864:CTQ589864 DDK589864:DDM589864 DNG589864:DNI589864 DXC589864:DXE589864 EGY589864:EHA589864 EQU589864:EQW589864 FAQ589864:FAS589864 FKM589864:FKO589864 FUI589864:FUK589864 GEE589864:GEG589864 GOA589864:GOC589864 GXW589864:GXY589864 HHS589864:HHU589864 HRO589864:HRQ589864 IBK589864:IBM589864 ILG589864:ILI589864 IVC589864:IVE589864 JEY589864:JFA589864 JOU589864:JOW589864 JYQ589864:JYS589864 KIM589864:KIO589864 KSI589864:KSK589864 LCE589864:LCG589864 LMA589864:LMC589864 LVW589864:LVY589864 MFS589864:MFU589864 MPO589864:MPQ589864 MZK589864:MZM589864 NJG589864:NJI589864 NTC589864:NTE589864 OCY589864:ODA589864 OMU589864:OMW589864 OWQ589864:OWS589864 PGM589864:PGO589864 PQI589864:PQK589864 QAE589864:QAG589864 QKA589864:QKC589864 QTW589864:QTY589864 RDS589864:RDU589864 RNO589864:RNQ589864 RXK589864:RXM589864 SHG589864:SHI589864 SRC589864:SRE589864 TAY589864:TBA589864 TKU589864:TKW589864 TUQ589864:TUS589864 UEM589864:UEO589864 UOI589864:UOK589864 UYE589864:UYG589864 VIA589864:VIC589864 VRW589864:VRY589864 WBS589864:WBU589864 WLO589864:WLQ589864 WVK589864:WVM589864 C655400:E655400 IY655400:JA655400 SU655400:SW655400 ACQ655400:ACS655400 AMM655400:AMO655400 AWI655400:AWK655400 BGE655400:BGG655400 BQA655400:BQC655400 BZW655400:BZY655400 CJS655400:CJU655400 CTO655400:CTQ655400 DDK655400:DDM655400 DNG655400:DNI655400 DXC655400:DXE655400 EGY655400:EHA655400 EQU655400:EQW655400 FAQ655400:FAS655400 FKM655400:FKO655400 FUI655400:FUK655400 GEE655400:GEG655400 GOA655400:GOC655400 GXW655400:GXY655400 HHS655400:HHU655400 HRO655400:HRQ655400 IBK655400:IBM655400 ILG655400:ILI655400 IVC655400:IVE655400 JEY655400:JFA655400 JOU655400:JOW655400 JYQ655400:JYS655400 KIM655400:KIO655400 KSI655400:KSK655400 LCE655400:LCG655400 LMA655400:LMC655400 LVW655400:LVY655400 MFS655400:MFU655400 MPO655400:MPQ655400 MZK655400:MZM655400 NJG655400:NJI655400 NTC655400:NTE655400 OCY655400:ODA655400 OMU655400:OMW655400 OWQ655400:OWS655400 PGM655400:PGO655400 PQI655400:PQK655400 QAE655400:QAG655400 QKA655400:QKC655400 QTW655400:QTY655400 RDS655400:RDU655400 RNO655400:RNQ655400 RXK655400:RXM655400 SHG655400:SHI655400 SRC655400:SRE655400 TAY655400:TBA655400 TKU655400:TKW655400 TUQ655400:TUS655400 UEM655400:UEO655400 UOI655400:UOK655400 UYE655400:UYG655400 VIA655400:VIC655400 VRW655400:VRY655400 WBS655400:WBU655400 WLO655400:WLQ655400 WVK655400:WVM655400 C720936:E720936 IY720936:JA720936 SU720936:SW720936 ACQ720936:ACS720936 AMM720936:AMO720936 AWI720936:AWK720936 BGE720936:BGG720936 BQA720936:BQC720936 BZW720936:BZY720936 CJS720936:CJU720936 CTO720936:CTQ720936 DDK720936:DDM720936 DNG720936:DNI720936 DXC720936:DXE720936 EGY720936:EHA720936 EQU720936:EQW720936 FAQ720936:FAS720936 FKM720936:FKO720936 FUI720936:FUK720936 GEE720936:GEG720936 GOA720936:GOC720936 GXW720936:GXY720936 HHS720936:HHU720936 HRO720936:HRQ720936 IBK720936:IBM720936 ILG720936:ILI720936 IVC720936:IVE720936 JEY720936:JFA720936 JOU720936:JOW720936 JYQ720936:JYS720936 KIM720936:KIO720936 KSI720936:KSK720936 LCE720936:LCG720936 LMA720936:LMC720936 LVW720936:LVY720936 MFS720936:MFU720936 MPO720936:MPQ720936 MZK720936:MZM720936 NJG720936:NJI720936 NTC720936:NTE720936 OCY720936:ODA720936 OMU720936:OMW720936 OWQ720936:OWS720936 PGM720936:PGO720936 PQI720936:PQK720936 QAE720936:QAG720936 QKA720936:QKC720936 QTW720936:QTY720936 RDS720936:RDU720936 RNO720936:RNQ720936 RXK720936:RXM720936 SHG720936:SHI720936 SRC720936:SRE720936 TAY720936:TBA720936 TKU720936:TKW720936 TUQ720936:TUS720936 UEM720936:UEO720936 UOI720936:UOK720936 UYE720936:UYG720936 VIA720936:VIC720936 VRW720936:VRY720936 WBS720936:WBU720936 WLO720936:WLQ720936 WVK720936:WVM720936 C786472:E786472 IY786472:JA786472 SU786472:SW786472 ACQ786472:ACS786472 AMM786472:AMO786472 AWI786472:AWK786472 BGE786472:BGG786472 BQA786472:BQC786472 BZW786472:BZY786472 CJS786472:CJU786472 CTO786472:CTQ786472 DDK786472:DDM786472 DNG786472:DNI786472 DXC786472:DXE786472 EGY786472:EHA786472 EQU786472:EQW786472 FAQ786472:FAS786472 FKM786472:FKO786472 FUI786472:FUK786472 GEE786472:GEG786472 GOA786472:GOC786472 GXW786472:GXY786472 HHS786472:HHU786472 HRO786472:HRQ786472 IBK786472:IBM786472 ILG786472:ILI786472 IVC786472:IVE786472 JEY786472:JFA786472 JOU786472:JOW786472 JYQ786472:JYS786472 KIM786472:KIO786472 KSI786472:KSK786472 LCE786472:LCG786472 LMA786472:LMC786472 LVW786472:LVY786472 MFS786472:MFU786472 MPO786472:MPQ786472 MZK786472:MZM786472 NJG786472:NJI786472 NTC786472:NTE786472 OCY786472:ODA786472 OMU786472:OMW786472 OWQ786472:OWS786472 PGM786472:PGO786472 PQI786472:PQK786472 QAE786472:QAG786472 QKA786472:QKC786472 QTW786472:QTY786472 RDS786472:RDU786472 RNO786472:RNQ786472 RXK786472:RXM786472 SHG786472:SHI786472 SRC786472:SRE786472 TAY786472:TBA786472 TKU786472:TKW786472 TUQ786472:TUS786472 UEM786472:UEO786472 UOI786472:UOK786472 UYE786472:UYG786472 VIA786472:VIC786472 VRW786472:VRY786472 WBS786472:WBU786472 WLO786472:WLQ786472 WVK786472:WVM786472 C852008:E852008 IY852008:JA852008 SU852008:SW852008 ACQ852008:ACS852008 AMM852008:AMO852008 AWI852008:AWK852008 BGE852008:BGG852008 BQA852008:BQC852008 BZW852008:BZY852008 CJS852008:CJU852008 CTO852008:CTQ852008 DDK852008:DDM852008 DNG852008:DNI852008 DXC852008:DXE852008 EGY852008:EHA852008 EQU852008:EQW852008 FAQ852008:FAS852008 FKM852008:FKO852008 FUI852008:FUK852008 GEE852008:GEG852008 GOA852008:GOC852008 GXW852008:GXY852008 HHS852008:HHU852008 HRO852008:HRQ852008 IBK852008:IBM852008 ILG852008:ILI852008 IVC852008:IVE852008 JEY852008:JFA852008 JOU852008:JOW852008 JYQ852008:JYS852008 KIM852008:KIO852008 KSI852008:KSK852008 LCE852008:LCG852008 LMA852008:LMC852008 LVW852008:LVY852008 MFS852008:MFU852008 MPO852008:MPQ852008 MZK852008:MZM852008 NJG852008:NJI852008 NTC852008:NTE852008 OCY852008:ODA852008 OMU852008:OMW852008 OWQ852008:OWS852008 PGM852008:PGO852008 PQI852008:PQK852008 QAE852008:QAG852008 QKA852008:QKC852008 QTW852008:QTY852008 RDS852008:RDU852008 RNO852008:RNQ852008 RXK852008:RXM852008 SHG852008:SHI852008 SRC852008:SRE852008 TAY852008:TBA852008 TKU852008:TKW852008 TUQ852008:TUS852008 UEM852008:UEO852008 UOI852008:UOK852008 UYE852008:UYG852008 VIA852008:VIC852008 VRW852008:VRY852008 WBS852008:WBU852008 WLO852008:WLQ852008 WVK852008:WVM852008 C917544:E917544 IY917544:JA917544 SU917544:SW917544 ACQ917544:ACS917544 AMM917544:AMO917544 AWI917544:AWK917544 BGE917544:BGG917544 BQA917544:BQC917544 BZW917544:BZY917544 CJS917544:CJU917544 CTO917544:CTQ917544 DDK917544:DDM917544 DNG917544:DNI917544 DXC917544:DXE917544 EGY917544:EHA917544 EQU917544:EQW917544 FAQ917544:FAS917544 FKM917544:FKO917544 FUI917544:FUK917544 GEE917544:GEG917544 GOA917544:GOC917544 GXW917544:GXY917544 HHS917544:HHU917544 HRO917544:HRQ917544 IBK917544:IBM917544 ILG917544:ILI917544 IVC917544:IVE917544 JEY917544:JFA917544 JOU917544:JOW917544 JYQ917544:JYS917544 KIM917544:KIO917544 KSI917544:KSK917544 LCE917544:LCG917544 LMA917544:LMC917544 LVW917544:LVY917544 MFS917544:MFU917544 MPO917544:MPQ917544 MZK917544:MZM917544 NJG917544:NJI917544 NTC917544:NTE917544 OCY917544:ODA917544 OMU917544:OMW917544 OWQ917544:OWS917544 PGM917544:PGO917544 PQI917544:PQK917544 QAE917544:QAG917544 QKA917544:QKC917544 QTW917544:QTY917544 RDS917544:RDU917544 RNO917544:RNQ917544 RXK917544:RXM917544 SHG917544:SHI917544 SRC917544:SRE917544 TAY917544:TBA917544 TKU917544:TKW917544 TUQ917544:TUS917544 UEM917544:UEO917544 UOI917544:UOK917544 UYE917544:UYG917544 VIA917544:VIC917544 VRW917544:VRY917544 WBS917544:WBU917544 WLO917544:WLQ917544 WVK917544:WVM917544 C983080:E983080 IY983080:JA983080 SU983080:SW983080 ACQ983080:ACS983080 AMM983080:AMO983080 AWI983080:AWK983080 BGE983080:BGG983080 BQA983080:BQC983080 BZW983080:BZY983080 CJS983080:CJU983080 CTO983080:CTQ983080 DDK983080:DDM983080 DNG983080:DNI983080 DXC983080:DXE983080 EGY983080:EHA983080 EQU983080:EQW983080 FAQ983080:FAS983080 FKM983080:FKO983080 FUI983080:FUK983080 GEE983080:GEG983080 GOA983080:GOC983080 GXW983080:GXY983080 HHS983080:HHU983080 HRO983080:HRQ983080 IBK983080:IBM983080 ILG983080:ILI983080 IVC983080:IVE983080 JEY983080:JFA983080 JOU983080:JOW983080 JYQ983080:JYS983080 KIM983080:KIO983080 KSI983080:KSK983080 LCE983080:LCG983080 LMA983080:LMC983080 LVW983080:LVY983080 MFS983080:MFU983080 MPO983080:MPQ983080 MZK983080:MZM983080 NJG983080:NJI983080 NTC983080:NTE983080 OCY983080:ODA983080 OMU983080:OMW983080 OWQ983080:OWS983080 PGM983080:PGO983080 PQI983080:PQK983080 QAE983080:QAG983080 QKA983080:QKC983080 QTW983080:QTY983080 RDS983080:RDU983080 RNO983080:RNQ983080 RXK983080:RXM983080 SHG983080:SHI983080 SRC983080:SRE983080 TAY983080:TBA983080 TKU983080:TKW983080 TUQ983080:TUS983080 UEM983080:UEO983080 UOI983080:UOK983080 UYE983080:UYG983080 VIA983080:VIC983080 VRW983080:VRY983080 WBS983080:WBU983080 WLO983080:WLQ983080 WVK983080:WVM983080 C39:M39 IY39:JI39 SU39:TE39 ACQ39:ADA39 AMM39:AMW39 AWI39:AWS39 BGE39:BGO39 BQA39:BQK39 BZW39:CAG39 CJS39:CKC39 CTO39:CTY39 DDK39:DDU39 DNG39:DNQ39 DXC39:DXM39 EGY39:EHI39 EQU39:ERE39 FAQ39:FBA39 FKM39:FKW39 FUI39:FUS39 GEE39:GEO39 GOA39:GOK39 GXW39:GYG39 HHS39:HIC39 HRO39:HRY39 IBK39:IBU39 ILG39:ILQ39 IVC39:IVM39 JEY39:JFI39 JOU39:JPE39 JYQ39:JZA39 KIM39:KIW39 KSI39:KSS39 LCE39:LCO39 LMA39:LMK39 LVW39:LWG39 MFS39:MGC39 MPO39:MPY39 MZK39:MZU39 NJG39:NJQ39 NTC39:NTM39 OCY39:ODI39 OMU39:ONE39 OWQ39:OXA39 PGM39:PGW39 PQI39:PQS39 QAE39:QAO39 QKA39:QKK39 QTW39:QUG39 RDS39:REC39 RNO39:RNY39 RXK39:RXU39 SHG39:SHQ39 SRC39:SRM39 TAY39:TBI39 TKU39:TLE39 TUQ39:TVA39 UEM39:UEW39 UOI39:UOS39 UYE39:UYO39 VIA39:VIK39 VRW39:VSG39 WBS39:WCC39 WLO39:WLY39 WVK39:WVU39 C65575:M65575 IY65575:JI65575 SU65575:TE65575 ACQ65575:ADA65575 AMM65575:AMW65575 AWI65575:AWS65575 BGE65575:BGO65575 BQA65575:BQK65575 BZW65575:CAG65575 CJS65575:CKC65575 CTO65575:CTY65575 DDK65575:DDU65575 DNG65575:DNQ65575 DXC65575:DXM65575 EGY65575:EHI65575 EQU65575:ERE65575 FAQ65575:FBA65575 FKM65575:FKW65575 FUI65575:FUS65575 GEE65575:GEO65575 GOA65575:GOK65575 GXW65575:GYG65575 HHS65575:HIC65575 HRO65575:HRY65575 IBK65575:IBU65575 ILG65575:ILQ65575 IVC65575:IVM65575 JEY65575:JFI65575 JOU65575:JPE65575 JYQ65575:JZA65575 KIM65575:KIW65575 KSI65575:KSS65575 LCE65575:LCO65575 LMA65575:LMK65575 LVW65575:LWG65575 MFS65575:MGC65575 MPO65575:MPY65575 MZK65575:MZU65575 NJG65575:NJQ65575 NTC65575:NTM65575 OCY65575:ODI65575 OMU65575:ONE65575 OWQ65575:OXA65575 PGM65575:PGW65575 PQI65575:PQS65575 QAE65575:QAO65575 QKA65575:QKK65575 QTW65575:QUG65575 RDS65575:REC65575 RNO65575:RNY65575 RXK65575:RXU65575 SHG65575:SHQ65575 SRC65575:SRM65575 TAY65575:TBI65575 TKU65575:TLE65575 TUQ65575:TVA65575 UEM65575:UEW65575 UOI65575:UOS65575 UYE65575:UYO65575 VIA65575:VIK65575 VRW65575:VSG65575 WBS65575:WCC65575 WLO65575:WLY65575 WVK65575:WVU65575 C131111:M131111 IY131111:JI131111 SU131111:TE131111 ACQ131111:ADA131111 AMM131111:AMW131111 AWI131111:AWS131111 BGE131111:BGO131111 BQA131111:BQK131111 BZW131111:CAG131111 CJS131111:CKC131111 CTO131111:CTY131111 DDK131111:DDU131111 DNG131111:DNQ131111 DXC131111:DXM131111 EGY131111:EHI131111 EQU131111:ERE131111 FAQ131111:FBA131111 FKM131111:FKW131111 FUI131111:FUS131111 GEE131111:GEO131111 GOA131111:GOK131111 GXW131111:GYG131111 HHS131111:HIC131111 HRO131111:HRY131111 IBK131111:IBU131111 ILG131111:ILQ131111 IVC131111:IVM131111 JEY131111:JFI131111 JOU131111:JPE131111 JYQ131111:JZA131111 KIM131111:KIW131111 KSI131111:KSS131111 LCE131111:LCO131111 LMA131111:LMK131111 LVW131111:LWG131111 MFS131111:MGC131111 MPO131111:MPY131111 MZK131111:MZU131111 NJG131111:NJQ131111 NTC131111:NTM131111 OCY131111:ODI131111 OMU131111:ONE131111 OWQ131111:OXA131111 PGM131111:PGW131111 PQI131111:PQS131111 QAE131111:QAO131111 QKA131111:QKK131111 QTW131111:QUG131111 RDS131111:REC131111 RNO131111:RNY131111 RXK131111:RXU131111 SHG131111:SHQ131111 SRC131111:SRM131111 TAY131111:TBI131111 TKU131111:TLE131111 TUQ131111:TVA131111 UEM131111:UEW131111 UOI131111:UOS131111 UYE131111:UYO131111 VIA131111:VIK131111 VRW131111:VSG131111 WBS131111:WCC131111 WLO131111:WLY131111 WVK131111:WVU131111 C196647:M196647 IY196647:JI196647 SU196647:TE196647 ACQ196647:ADA196647 AMM196647:AMW196647 AWI196647:AWS196647 BGE196647:BGO196647 BQA196647:BQK196647 BZW196647:CAG196647 CJS196647:CKC196647 CTO196647:CTY196647 DDK196647:DDU196647 DNG196647:DNQ196647 DXC196647:DXM196647 EGY196647:EHI196647 EQU196647:ERE196647 FAQ196647:FBA196647 FKM196647:FKW196647 FUI196647:FUS196647 GEE196647:GEO196647 GOA196647:GOK196647 GXW196647:GYG196647 HHS196647:HIC196647 HRO196647:HRY196647 IBK196647:IBU196647 ILG196647:ILQ196647 IVC196647:IVM196647 JEY196647:JFI196647 JOU196647:JPE196647 JYQ196647:JZA196647 KIM196647:KIW196647 KSI196647:KSS196647 LCE196647:LCO196647 LMA196647:LMK196647 LVW196647:LWG196647 MFS196647:MGC196647 MPO196647:MPY196647 MZK196647:MZU196647 NJG196647:NJQ196647 NTC196647:NTM196647 OCY196647:ODI196647 OMU196647:ONE196647 OWQ196647:OXA196647 PGM196647:PGW196647 PQI196647:PQS196647 QAE196647:QAO196647 QKA196647:QKK196647 QTW196647:QUG196647 RDS196647:REC196647 RNO196647:RNY196647 RXK196647:RXU196647 SHG196647:SHQ196647 SRC196647:SRM196647 TAY196647:TBI196647 TKU196647:TLE196647 TUQ196647:TVA196647 UEM196647:UEW196647 UOI196647:UOS196647 UYE196647:UYO196647 VIA196647:VIK196647 VRW196647:VSG196647 WBS196647:WCC196647 WLO196647:WLY196647 WVK196647:WVU196647 C262183:M262183 IY262183:JI262183 SU262183:TE262183 ACQ262183:ADA262183 AMM262183:AMW262183 AWI262183:AWS262183 BGE262183:BGO262183 BQA262183:BQK262183 BZW262183:CAG262183 CJS262183:CKC262183 CTO262183:CTY262183 DDK262183:DDU262183 DNG262183:DNQ262183 DXC262183:DXM262183 EGY262183:EHI262183 EQU262183:ERE262183 FAQ262183:FBA262183 FKM262183:FKW262183 FUI262183:FUS262183 GEE262183:GEO262183 GOA262183:GOK262183 GXW262183:GYG262183 HHS262183:HIC262183 HRO262183:HRY262183 IBK262183:IBU262183 ILG262183:ILQ262183 IVC262183:IVM262183 JEY262183:JFI262183 JOU262183:JPE262183 JYQ262183:JZA262183 KIM262183:KIW262183 KSI262183:KSS262183 LCE262183:LCO262183 LMA262183:LMK262183 LVW262183:LWG262183 MFS262183:MGC262183 MPO262183:MPY262183 MZK262183:MZU262183 NJG262183:NJQ262183 NTC262183:NTM262183 OCY262183:ODI262183 OMU262183:ONE262183 OWQ262183:OXA262183 PGM262183:PGW262183 PQI262183:PQS262183 QAE262183:QAO262183 QKA262183:QKK262183 QTW262183:QUG262183 RDS262183:REC262183 RNO262183:RNY262183 RXK262183:RXU262183 SHG262183:SHQ262183 SRC262183:SRM262183 TAY262183:TBI262183 TKU262183:TLE262183 TUQ262183:TVA262183 UEM262183:UEW262183 UOI262183:UOS262183 UYE262183:UYO262183 VIA262183:VIK262183 VRW262183:VSG262183 WBS262183:WCC262183 WLO262183:WLY262183 WVK262183:WVU262183 C327719:M327719 IY327719:JI327719 SU327719:TE327719 ACQ327719:ADA327719 AMM327719:AMW327719 AWI327719:AWS327719 BGE327719:BGO327719 BQA327719:BQK327719 BZW327719:CAG327719 CJS327719:CKC327719 CTO327719:CTY327719 DDK327719:DDU327719 DNG327719:DNQ327719 DXC327719:DXM327719 EGY327719:EHI327719 EQU327719:ERE327719 FAQ327719:FBA327719 FKM327719:FKW327719 FUI327719:FUS327719 GEE327719:GEO327719 GOA327719:GOK327719 GXW327719:GYG327719 HHS327719:HIC327719 HRO327719:HRY327719 IBK327719:IBU327719 ILG327719:ILQ327719 IVC327719:IVM327719 JEY327719:JFI327719 JOU327719:JPE327719 JYQ327719:JZA327719 KIM327719:KIW327719 KSI327719:KSS327719 LCE327719:LCO327719 LMA327719:LMK327719 LVW327719:LWG327719 MFS327719:MGC327719 MPO327719:MPY327719 MZK327719:MZU327719 NJG327719:NJQ327719 NTC327719:NTM327719 OCY327719:ODI327719 OMU327719:ONE327719 OWQ327719:OXA327719 PGM327719:PGW327719 PQI327719:PQS327719 QAE327719:QAO327719 QKA327719:QKK327719 QTW327719:QUG327719 RDS327719:REC327719 RNO327719:RNY327719 RXK327719:RXU327719 SHG327719:SHQ327719 SRC327719:SRM327719 TAY327719:TBI327719 TKU327719:TLE327719 TUQ327719:TVA327719 UEM327719:UEW327719 UOI327719:UOS327719 UYE327719:UYO327719 VIA327719:VIK327719 VRW327719:VSG327719 WBS327719:WCC327719 WLO327719:WLY327719 WVK327719:WVU327719 C393255:M393255 IY393255:JI393255 SU393255:TE393255 ACQ393255:ADA393255 AMM393255:AMW393255 AWI393255:AWS393255 BGE393255:BGO393255 BQA393255:BQK393255 BZW393255:CAG393255 CJS393255:CKC393255 CTO393255:CTY393255 DDK393255:DDU393255 DNG393255:DNQ393255 DXC393255:DXM393255 EGY393255:EHI393255 EQU393255:ERE393255 FAQ393255:FBA393255 FKM393255:FKW393255 FUI393255:FUS393255 GEE393255:GEO393255 GOA393255:GOK393255 GXW393255:GYG393255 HHS393255:HIC393255 HRO393255:HRY393255 IBK393255:IBU393255 ILG393255:ILQ393255 IVC393255:IVM393255 JEY393255:JFI393255 JOU393255:JPE393255 JYQ393255:JZA393255 KIM393255:KIW393255 KSI393255:KSS393255 LCE393255:LCO393255 LMA393255:LMK393255 LVW393255:LWG393255 MFS393255:MGC393255 MPO393255:MPY393255 MZK393255:MZU393255 NJG393255:NJQ393255 NTC393255:NTM393255 OCY393255:ODI393255 OMU393255:ONE393255 OWQ393255:OXA393255 PGM393255:PGW393255 PQI393255:PQS393255 QAE393255:QAO393255 QKA393255:QKK393255 QTW393255:QUG393255 RDS393255:REC393255 RNO393255:RNY393255 RXK393255:RXU393255 SHG393255:SHQ393255 SRC393255:SRM393255 TAY393255:TBI393255 TKU393255:TLE393255 TUQ393255:TVA393255 UEM393255:UEW393255 UOI393255:UOS393255 UYE393255:UYO393255 VIA393255:VIK393255 VRW393255:VSG393255 WBS393255:WCC393255 WLO393255:WLY393255 WVK393255:WVU393255 C458791:M458791 IY458791:JI458791 SU458791:TE458791 ACQ458791:ADA458791 AMM458791:AMW458791 AWI458791:AWS458791 BGE458791:BGO458791 BQA458791:BQK458791 BZW458791:CAG458791 CJS458791:CKC458791 CTO458791:CTY458791 DDK458791:DDU458791 DNG458791:DNQ458791 DXC458791:DXM458791 EGY458791:EHI458791 EQU458791:ERE458791 FAQ458791:FBA458791 FKM458791:FKW458791 FUI458791:FUS458791 GEE458791:GEO458791 GOA458791:GOK458791 GXW458791:GYG458791 HHS458791:HIC458791 HRO458791:HRY458791 IBK458791:IBU458791 ILG458791:ILQ458791 IVC458791:IVM458791 JEY458791:JFI458791 JOU458791:JPE458791 JYQ458791:JZA458791 KIM458791:KIW458791 KSI458791:KSS458791 LCE458791:LCO458791 LMA458791:LMK458791 LVW458791:LWG458791 MFS458791:MGC458791 MPO458791:MPY458791 MZK458791:MZU458791 NJG458791:NJQ458791 NTC458791:NTM458791 OCY458791:ODI458791 OMU458791:ONE458791 OWQ458791:OXA458791 PGM458791:PGW458791 PQI458791:PQS458791 QAE458791:QAO458791 QKA458791:QKK458791 QTW458791:QUG458791 RDS458791:REC458791 RNO458791:RNY458791 RXK458791:RXU458791 SHG458791:SHQ458791 SRC458791:SRM458791 TAY458791:TBI458791 TKU458791:TLE458791 TUQ458791:TVA458791 UEM458791:UEW458791 UOI458791:UOS458791 UYE458791:UYO458791 VIA458791:VIK458791 VRW458791:VSG458791 WBS458791:WCC458791 WLO458791:WLY458791 WVK458791:WVU458791 C524327:M524327 IY524327:JI524327 SU524327:TE524327 ACQ524327:ADA524327 AMM524327:AMW524327 AWI524327:AWS524327 BGE524327:BGO524327 BQA524327:BQK524327 BZW524327:CAG524327 CJS524327:CKC524327 CTO524327:CTY524327 DDK524327:DDU524327 DNG524327:DNQ524327 DXC524327:DXM524327 EGY524327:EHI524327 EQU524327:ERE524327 FAQ524327:FBA524327 FKM524327:FKW524327 FUI524327:FUS524327 GEE524327:GEO524327 GOA524327:GOK524327 GXW524327:GYG524327 HHS524327:HIC524327 HRO524327:HRY524327 IBK524327:IBU524327 ILG524327:ILQ524327 IVC524327:IVM524327 JEY524327:JFI524327 JOU524327:JPE524327 JYQ524327:JZA524327 KIM524327:KIW524327 KSI524327:KSS524327 LCE524327:LCO524327 LMA524327:LMK524327 LVW524327:LWG524327 MFS524327:MGC524327 MPO524327:MPY524327 MZK524327:MZU524327 NJG524327:NJQ524327 NTC524327:NTM524327 OCY524327:ODI524327 OMU524327:ONE524327 OWQ524327:OXA524327 PGM524327:PGW524327 PQI524327:PQS524327 QAE524327:QAO524327 QKA524327:QKK524327 QTW524327:QUG524327 RDS524327:REC524327 RNO524327:RNY524327 RXK524327:RXU524327 SHG524327:SHQ524327 SRC524327:SRM524327 TAY524327:TBI524327 TKU524327:TLE524327 TUQ524327:TVA524327 UEM524327:UEW524327 UOI524327:UOS524327 UYE524327:UYO524327 VIA524327:VIK524327 VRW524327:VSG524327 WBS524327:WCC524327 WLO524327:WLY524327 WVK524327:WVU524327 C589863:M589863 IY589863:JI589863 SU589863:TE589863 ACQ589863:ADA589863 AMM589863:AMW589863 AWI589863:AWS589863 BGE589863:BGO589863 BQA589863:BQK589863 BZW589863:CAG589863 CJS589863:CKC589863 CTO589863:CTY589863 DDK589863:DDU589863 DNG589863:DNQ589863 DXC589863:DXM589863 EGY589863:EHI589863 EQU589863:ERE589863 FAQ589863:FBA589863 FKM589863:FKW589863 FUI589863:FUS589863 GEE589863:GEO589863 GOA589863:GOK589863 GXW589863:GYG589863 HHS589863:HIC589863 HRO589863:HRY589863 IBK589863:IBU589863 ILG589863:ILQ589863 IVC589863:IVM589863 JEY589863:JFI589863 JOU589863:JPE589863 JYQ589863:JZA589863 KIM589863:KIW589863 KSI589863:KSS589863 LCE589863:LCO589863 LMA589863:LMK589863 LVW589863:LWG589863 MFS589863:MGC589863 MPO589863:MPY589863 MZK589863:MZU589863 NJG589863:NJQ589863 NTC589863:NTM589863 OCY589863:ODI589863 OMU589863:ONE589863 OWQ589863:OXA589863 PGM589863:PGW589863 PQI589863:PQS589863 QAE589863:QAO589863 QKA589863:QKK589863 QTW589863:QUG589863 RDS589863:REC589863 RNO589863:RNY589863 RXK589863:RXU589863 SHG589863:SHQ589863 SRC589863:SRM589863 TAY589863:TBI589863 TKU589863:TLE589863 TUQ589863:TVA589863 UEM589863:UEW589863 UOI589863:UOS589863 UYE589863:UYO589863 VIA589863:VIK589863 VRW589863:VSG589863 WBS589863:WCC589863 WLO589863:WLY589863 WVK589863:WVU589863 C655399:M655399 IY655399:JI655399 SU655399:TE655399 ACQ655399:ADA655399 AMM655399:AMW655399 AWI655399:AWS655399 BGE655399:BGO655399 BQA655399:BQK655399 BZW655399:CAG655399 CJS655399:CKC655399 CTO655399:CTY655399 DDK655399:DDU655399 DNG655399:DNQ655399 DXC655399:DXM655399 EGY655399:EHI655399 EQU655399:ERE655399 FAQ655399:FBA655399 FKM655399:FKW655399 FUI655399:FUS655399 GEE655399:GEO655399 GOA655399:GOK655399 GXW655399:GYG655399 HHS655399:HIC655399 HRO655399:HRY655399 IBK655399:IBU655399 ILG655399:ILQ655399 IVC655399:IVM655399 JEY655399:JFI655399 JOU655399:JPE655399 JYQ655399:JZA655399 KIM655399:KIW655399 KSI655399:KSS655399 LCE655399:LCO655399 LMA655399:LMK655399 LVW655399:LWG655399 MFS655399:MGC655399 MPO655399:MPY655399 MZK655399:MZU655399 NJG655399:NJQ655399 NTC655399:NTM655399 OCY655399:ODI655399 OMU655399:ONE655399 OWQ655399:OXA655399 PGM655399:PGW655399 PQI655399:PQS655399 QAE655399:QAO655399 QKA655399:QKK655399 QTW655399:QUG655399 RDS655399:REC655399 RNO655399:RNY655399 RXK655399:RXU655399 SHG655399:SHQ655399 SRC655399:SRM655399 TAY655399:TBI655399 TKU655399:TLE655399 TUQ655399:TVA655399 UEM655399:UEW655399 UOI655399:UOS655399 UYE655399:UYO655399 VIA655399:VIK655399 VRW655399:VSG655399 WBS655399:WCC655399 WLO655399:WLY655399 WVK655399:WVU655399 C720935:M720935 IY720935:JI720935 SU720935:TE720935 ACQ720935:ADA720935 AMM720935:AMW720935 AWI720935:AWS720935 BGE720935:BGO720935 BQA720935:BQK720935 BZW720935:CAG720935 CJS720935:CKC720935 CTO720935:CTY720935 DDK720935:DDU720935 DNG720935:DNQ720935 DXC720935:DXM720935 EGY720935:EHI720935 EQU720935:ERE720935 FAQ720935:FBA720935 FKM720935:FKW720935 FUI720935:FUS720935 GEE720935:GEO720935 GOA720935:GOK720935 GXW720935:GYG720935 HHS720935:HIC720935 HRO720935:HRY720935 IBK720935:IBU720935 ILG720935:ILQ720935 IVC720935:IVM720935 JEY720935:JFI720935 JOU720935:JPE720935 JYQ720935:JZA720935 KIM720935:KIW720935 KSI720935:KSS720935 LCE720935:LCO720935 LMA720935:LMK720935 LVW720935:LWG720935 MFS720935:MGC720935 MPO720935:MPY720935 MZK720935:MZU720935 NJG720935:NJQ720935 NTC720935:NTM720935 OCY720935:ODI720935 OMU720935:ONE720935 OWQ720935:OXA720935 PGM720935:PGW720935 PQI720935:PQS720935 QAE720935:QAO720935 QKA720935:QKK720935 QTW720935:QUG720935 RDS720935:REC720935 RNO720935:RNY720935 RXK720935:RXU720935 SHG720935:SHQ720935 SRC720935:SRM720935 TAY720935:TBI720935 TKU720935:TLE720935 TUQ720935:TVA720935 UEM720935:UEW720935 UOI720935:UOS720935 UYE720935:UYO720935 VIA720935:VIK720935 VRW720935:VSG720935 WBS720935:WCC720935 WLO720935:WLY720935 WVK720935:WVU720935 C786471:M786471 IY786471:JI786471 SU786471:TE786471 ACQ786471:ADA786471 AMM786471:AMW786471 AWI786471:AWS786471 BGE786471:BGO786471 BQA786471:BQK786471 BZW786471:CAG786471 CJS786471:CKC786471 CTO786471:CTY786471 DDK786471:DDU786471 DNG786471:DNQ786471 DXC786471:DXM786471 EGY786471:EHI786471 EQU786471:ERE786471 FAQ786471:FBA786471 FKM786471:FKW786471 FUI786471:FUS786471 GEE786471:GEO786471 GOA786471:GOK786471 GXW786471:GYG786471 HHS786471:HIC786471 HRO786471:HRY786471 IBK786471:IBU786471 ILG786471:ILQ786471 IVC786471:IVM786471 JEY786471:JFI786471 JOU786471:JPE786471 JYQ786471:JZA786471 KIM786471:KIW786471 KSI786471:KSS786471 LCE786471:LCO786471 LMA786471:LMK786471 LVW786471:LWG786471 MFS786471:MGC786471 MPO786471:MPY786471 MZK786471:MZU786471 NJG786471:NJQ786471 NTC786471:NTM786471 OCY786471:ODI786471 OMU786471:ONE786471 OWQ786471:OXA786471 PGM786471:PGW786471 PQI786471:PQS786471 QAE786471:QAO786471 QKA786471:QKK786471 QTW786471:QUG786471 RDS786471:REC786471 RNO786471:RNY786471 RXK786471:RXU786471 SHG786471:SHQ786471 SRC786471:SRM786471 TAY786471:TBI786471 TKU786471:TLE786471 TUQ786471:TVA786471 UEM786471:UEW786471 UOI786471:UOS786471 UYE786471:UYO786471 VIA786471:VIK786471 VRW786471:VSG786471 WBS786471:WCC786471 WLO786471:WLY786471 WVK786471:WVU786471 C852007:M852007 IY852007:JI852007 SU852007:TE852007 ACQ852007:ADA852007 AMM852007:AMW852007 AWI852007:AWS852007 BGE852007:BGO852007 BQA852007:BQK852007 BZW852007:CAG852007 CJS852007:CKC852007 CTO852007:CTY852007 DDK852007:DDU852007 DNG852007:DNQ852007 DXC852007:DXM852007 EGY852007:EHI852007 EQU852007:ERE852007 FAQ852007:FBA852007 FKM852007:FKW852007 FUI852007:FUS852007 GEE852007:GEO852007 GOA852007:GOK852007 GXW852007:GYG852007 HHS852007:HIC852007 HRO852007:HRY852007 IBK852007:IBU852007 ILG852007:ILQ852007 IVC852007:IVM852007 JEY852007:JFI852007 JOU852007:JPE852007 JYQ852007:JZA852007 KIM852007:KIW852007 KSI852007:KSS852007 LCE852007:LCO852007 LMA852007:LMK852007 LVW852007:LWG852007 MFS852007:MGC852007 MPO852007:MPY852007 MZK852007:MZU852007 NJG852007:NJQ852007 NTC852007:NTM852007 OCY852007:ODI852007 OMU852007:ONE852007 OWQ852007:OXA852007 PGM852007:PGW852007 PQI852007:PQS852007 QAE852007:QAO852007 QKA852007:QKK852007 QTW852007:QUG852007 RDS852007:REC852007 RNO852007:RNY852007 RXK852007:RXU852007 SHG852007:SHQ852007 SRC852007:SRM852007 TAY852007:TBI852007 TKU852007:TLE852007 TUQ852007:TVA852007 UEM852007:UEW852007 UOI852007:UOS852007 UYE852007:UYO852007 VIA852007:VIK852007 VRW852007:VSG852007 WBS852007:WCC852007 WLO852007:WLY852007 WVK852007:WVU852007 C917543:M917543 IY917543:JI917543 SU917543:TE917543 ACQ917543:ADA917543 AMM917543:AMW917543 AWI917543:AWS917543 BGE917543:BGO917543 BQA917543:BQK917543 BZW917543:CAG917543 CJS917543:CKC917543 CTO917543:CTY917543 DDK917543:DDU917543 DNG917543:DNQ917543 DXC917543:DXM917543 EGY917543:EHI917543 EQU917543:ERE917543 FAQ917543:FBA917543 FKM917543:FKW917543 FUI917543:FUS917543 GEE917543:GEO917543 GOA917543:GOK917543 GXW917543:GYG917543 HHS917543:HIC917543 HRO917543:HRY917543 IBK917543:IBU917543 ILG917543:ILQ917543 IVC917543:IVM917543 JEY917543:JFI917543 JOU917543:JPE917543 JYQ917543:JZA917543 KIM917543:KIW917543 KSI917543:KSS917543 LCE917543:LCO917543 LMA917543:LMK917543 LVW917543:LWG917543 MFS917543:MGC917543 MPO917543:MPY917543 MZK917543:MZU917543 NJG917543:NJQ917543 NTC917543:NTM917543 OCY917543:ODI917543 OMU917543:ONE917543 OWQ917543:OXA917543 PGM917543:PGW917543 PQI917543:PQS917543 QAE917543:QAO917543 QKA917543:QKK917543 QTW917543:QUG917543 RDS917543:REC917543 RNO917543:RNY917543 RXK917543:RXU917543 SHG917543:SHQ917543 SRC917543:SRM917543 TAY917543:TBI917543 TKU917543:TLE917543 TUQ917543:TVA917543 UEM917543:UEW917543 UOI917543:UOS917543 UYE917543:UYO917543 VIA917543:VIK917543 VRW917543:VSG917543 WBS917543:WCC917543 WLO917543:WLY917543 WVK917543:WVU917543 C983079:M983079 IY983079:JI983079 SU983079:TE983079 ACQ983079:ADA983079 AMM983079:AMW983079 AWI983079:AWS983079 BGE983079:BGO983079 BQA983079:BQK983079 BZW983079:CAG983079 CJS983079:CKC983079 CTO983079:CTY983079 DDK983079:DDU983079 DNG983079:DNQ983079 DXC983079:DXM983079 EGY983079:EHI983079 EQU983079:ERE983079 FAQ983079:FBA983079 FKM983079:FKW983079 FUI983079:FUS983079 GEE983079:GEO983079 GOA983079:GOK983079 GXW983079:GYG983079 HHS983079:HIC983079 HRO983079:HRY983079 IBK983079:IBU983079 ILG983079:ILQ983079 IVC983079:IVM983079 JEY983079:JFI983079 JOU983079:JPE983079 JYQ983079:JZA983079 KIM983079:KIW983079 KSI983079:KSS983079 LCE983079:LCO983079 LMA983079:LMK983079 LVW983079:LWG983079 MFS983079:MGC983079 MPO983079:MPY983079 MZK983079:MZU983079 NJG983079:NJQ983079 NTC983079:NTM983079 OCY983079:ODI983079 OMU983079:ONE983079 OWQ983079:OXA983079 PGM983079:PGW983079 PQI983079:PQS983079 QAE983079:QAO983079 QKA983079:QKK983079 QTW983079:QUG983079 RDS983079:REC983079 RNO983079:RNY983079 RXK983079:RXU983079 SHG983079:SHQ983079 SRC983079:SRM983079 TAY983079:TBI983079 TKU983079:TLE983079 TUQ983079:TVA983079 UEM983079:UEW983079 UOI983079:UOS983079 UYE983079:UYO983079 VIA983079:VIK983079 VRW983079:VSG983079 WBS983079:WCC983079 WLO983079:WLY983079 WVK983079:WVU983079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WVJ983081:WVV983083 D65542:M65544 IZ65542:JI65544 SV65542:TE65544 ACR65542:ADA65544 AMN65542:AMW65544 AWJ65542:AWS65544 BGF65542:BGO65544 BQB65542:BQK65544 BZX65542:CAG65544 CJT65542:CKC65544 CTP65542:CTY65544 DDL65542:DDU65544 DNH65542:DNQ65544 DXD65542:DXM65544 EGZ65542:EHI65544 EQV65542:ERE65544 FAR65542:FBA65544 FKN65542:FKW65544 FUJ65542:FUS65544 GEF65542:GEO65544 GOB65542:GOK65544 GXX65542:GYG65544 HHT65542:HIC65544 HRP65542:HRY65544 IBL65542:IBU65544 ILH65542:ILQ65544 IVD65542:IVM65544 JEZ65542:JFI65544 JOV65542:JPE65544 JYR65542:JZA65544 KIN65542:KIW65544 KSJ65542:KSS65544 LCF65542:LCO65544 LMB65542:LMK65544 LVX65542:LWG65544 MFT65542:MGC65544 MPP65542:MPY65544 MZL65542:MZU65544 NJH65542:NJQ65544 NTD65542:NTM65544 OCZ65542:ODI65544 OMV65542:ONE65544 OWR65542:OXA65544 PGN65542:PGW65544 PQJ65542:PQS65544 QAF65542:QAO65544 QKB65542:QKK65544 QTX65542:QUG65544 RDT65542:REC65544 RNP65542:RNY65544 RXL65542:RXU65544 SHH65542:SHQ65544 SRD65542:SRM65544 TAZ65542:TBI65544 TKV65542:TLE65544 TUR65542:TVA65544 UEN65542:UEW65544 UOJ65542:UOS65544 UYF65542:UYO65544 VIB65542:VIK65544 VRX65542:VSG65544 WBT65542:WCC65544 WLP65542:WLY65544 WVL65542:WVU65544 D131078:M131080 IZ131078:JI131080 SV131078:TE131080 ACR131078:ADA131080 AMN131078:AMW131080 AWJ131078:AWS131080 BGF131078:BGO131080 BQB131078:BQK131080 BZX131078:CAG131080 CJT131078:CKC131080 CTP131078:CTY131080 DDL131078:DDU131080 DNH131078:DNQ131080 DXD131078:DXM131080 EGZ131078:EHI131080 EQV131078:ERE131080 FAR131078:FBA131080 FKN131078:FKW131080 FUJ131078:FUS131080 GEF131078:GEO131080 GOB131078:GOK131080 GXX131078:GYG131080 HHT131078:HIC131080 HRP131078:HRY131080 IBL131078:IBU131080 ILH131078:ILQ131080 IVD131078:IVM131080 JEZ131078:JFI131080 JOV131078:JPE131080 JYR131078:JZA131080 KIN131078:KIW131080 KSJ131078:KSS131080 LCF131078:LCO131080 LMB131078:LMK131080 LVX131078:LWG131080 MFT131078:MGC131080 MPP131078:MPY131080 MZL131078:MZU131080 NJH131078:NJQ131080 NTD131078:NTM131080 OCZ131078:ODI131080 OMV131078:ONE131080 OWR131078:OXA131080 PGN131078:PGW131080 PQJ131078:PQS131080 QAF131078:QAO131080 QKB131078:QKK131080 QTX131078:QUG131080 RDT131078:REC131080 RNP131078:RNY131080 RXL131078:RXU131080 SHH131078:SHQ131080 SRD131078:SRM131080 TAZ131078:TBI131080 TKV131078:TLE131080 TUR131078:TVA131080 UEN131078:UEW131080 UOJ131078:UOS131080 UYF131078:UYO131080 VIB131078:VIK131080 VRX131078:VSG131080 WBT131078:WCC131080 WLP131078:WLY131080 WVL131078:WVU131080 D196614:M196616 IZ196614:JI196616 SV196614:TE196616 ACR196614:ADA196616 AMN196614:AMW196616 AWJ196614:AWS196616 BGF196614:BGO196616 BQB196614:BQK196616 BZX196614:CAG196616 CJT196614:CKC196616 CTP196614:CTY196616 DDL196614:DDU196616 DNH196614:DNQ196616 DXD196614:DXM196616 EGZ196614:EHI196616 EQV196614:ERE196616 FAR196614:FBA196616 FKN196614:FKW196616 FUJ196614:FUS196616 GEF196614:GEO196616 GOB196614:GOK196616 GXX196614:GYG196616 HHT196614:HIC196616 HRP196614:HRY196616 IBL196614:IBU196616 ILH196614:ILQ196616 IVD196614:IVM196616 JEZ196614:JFI196616 JOV196614:JPE196616 JYR196614:JZA196616 KIN196614:KIW196616 KSJ196614:KSS196616 LCF196614:LCO196616 LMB196614:LMK196616 LVX196614:LWG196616 MFT196614:MGC196616 MPP196614:MPY196616 MZL196614:MZU196616 NJH196614:NJQ196616 NTD196614:NTM196616 OCZ196614:ODI196616 OMV196614:ONE196616 OWR196614:OXA196616 PGN196614:PGW196616 PQJ196614:PQS196616 QAF196614:QAO196616 QKB196614:QKK196616 QTX196614:QUG196616 RDT196614:REC196616 RNP196614:RNY196616 RXL196614:RXU196616 SHH196614:SHQ196616 SRD196614:SRM196616 TAZ196614:TBI196616 TKV196614:TLE196616 TUR196614:TVA196616 UEN196614:UEW196616 UOJ196614:UOS196616 UYF196614:UYO196616 VIB196614:VIK196616 VRX196614:VSG196616 WBT196614:WCC196616 WLP196614:WLY196616 WVL196614:WVU196616 D262150:M262152 IZ262150:JI262152 SV262150:TE262152 ACR262150:ADA262152 AMN262150:AMW262152 AWJ262150:AWS262152 BGF262150:BGO262152 BQB262150:BQK262152 BZX262150:CAG262152 CJT262150:CKC262152 CTP262150:CTY262152 DDL262150:DDU262152 DNH262150:DNQ262152 DXD262150:DXM262152 EGZ262150:EHI262152 EQV262150:ERE262152 FAR262150:FBA262152 FKN262150:FKW262152 FUJ262150:FUS262152 GEF262150:GEO262152 GOB262150:GOK262152 GXX262150:GYG262152 HHT262150:HIC262152 HRP262150:HRY262152 IBL262150:IBU262152 ILH262150:ILQ262152 IVD262150:IVM262152 JEZ262150:JFI262152 JOV262150:JPE262152 JYR262150:JZA262152 KIN262150:KIW262152 KSJ262150:KSS262152 LCF262150:LCO262152 LMB262150:LMK262152 LVX262150:LWG262152 MFT262150:MGC262152 MPP262150:MPY262152 MZL262150:MZU262152 NJH262150:NJQ262152 NTD262150:NTM262152 OCZ262150:ODI262152 OMV262150:ONE262152 OWR262150:OXA262152 PGN262150:PGW262152 PQJ262150:PQS262152 QAF262150:QAO262152 QKB262150:QKK262152 QTX262150:QUG262152 RDT262150:REC262152 RNP262150:RNY262152 RXL262150:RXU262152 SHH262150:SHQ262152 SRD262150:SRM262152 TAZ262150:TBI262152 TKV262150:TLE262152 TUR262150:TVA262152 UEN262150:UEW262152 UOJ262150:UOS262152 UYF262150:UYO262152 VIB262150:VIK262152 VRX262150:VSG262152 WBT262150:WCC262152 WLP262150:WLY262152 WVL262150:WVU262152 D327686:M327688 IZ327686:JI327688 SV327686:TE327688 ACR327686:ADA327688 AMN327686:AMW327688 AWJ327686:AWS327688 BGF327686:BGO327688 BQB327686:BQK327688 BZX327686:CAG327688 CJT327686:CKC327688 CTP327686:CTY327688 DDL327686:DDU327688 DNH327686:DNQ327688 DXD327686:DXM327688 EGZ327686:EHI327688 EQV327686:ERE327688 FAR327686:FBA327688 FKN327686:FKW327688 FUJ327686:FUS327688 GEF327686:GEO327688 GOB327686:GOK327688 GXX327686:GYG327688 HHT327686:HIC327688 HRP327686:HRY327688 IBL327686:IBU327688 ILH327686:ILQ327688 IVD327686:IVM327688 JEZ327686:JFI327688 JOV327686:JPE327688 JYR327686:JZA327688 KIN327686:KIW327688 KSJ327686:KSS327688 LCF327686:LCO327688 LMB327686:LMK327688 LVX327686:LWG327688 MFT327686:MGC327688 MPP327686:MPY327688 MZL327686:MZU327688 NJH327686:NJQ327688 NTD327686:NTM327688 OCZ327686:ODI327688 OMV327686:ONE327688 OWR327686:OXA327688 PGN327686:PGW327688 PQJ327686:PQS327688 QAF327686:QAO327688 QKB327686:QKK327688 QTX327686:QUG327688 RDT327686:REC327688 RNP327686:RNY327688 RXL327686:RXU327688 SHH327686:SHQ327688 SRD327686:SRM327688 TAZ327686:TBI327688 TKV327686:TLE327688 TUR327686:TVA327688 UEN327686:UEW327688 UOJ327686:UOS327688 UYF327686:UYO327688 VIB327686:VIK327688 VRX327686:VSG327688 WBT327686:WCC327688 WLP327686:WLY327688 WVL327686:WVU327688 D393222:M393224 IZ393222:JI393224 SV393222:TE393224 ACR393222:ADA393224 AMN393222:AMW393224 AWJ393222:AWS393224 BGF393222:BGO393224 BQB393222:BQK393224 BZX393222:CAG393224 CJT393222:CKC393224 CTP393222:CTY393224 DDL393222:DDU393224 DNH393222:DNQ393224 DXD393222:DXM393224 EGZ393222:EHI393224 EQV393222:ERE393224 FAR393222:FBA393224 FKN393222:FKW393224 FUJ393222:FUS393224 GEF393222:GEO393224 GOB393222:GOK393224 GXX393222:GYG393224 HHT393222:HIC393224 HRP393222:HRY393224 IBL393222:IBU393224 ILH393222:ILQ393224 IVD393222:IVM393224 JEZ393222:JFI393224 JOV393222:JPE393224 JYR393222:JZA393224 KIN393222:KIW393224 KSJ393222:KSS393224 LCF393222:LCO393224 LMB393222:LMK393224 LVX393222:LWG393224 MFT393222:MGC393224 MPP393222:MPY393224 MZL393222:MZU393224 NJH393222:NJQ393224 NTD393222:NTM393224 OCZ393222:ODI393224 OMV393222:ONE393224 OWR393222:OXA393224 PGN393222:PGW393224 PQJ393222:PQS393224 QAF393222:QAO393224 QKB393222:QKK393224 QTX393222:QUG393224 RDT393222:REC393224 RNP393222:RNY393224 RXL393222:RXU393224 SHH393222:SHQ393224 SRD393222:SRM393224 TAZ393222:TBI393224 TKV393222:TLE393224 TUR393222:TVA393224 UEN393222:UEW393224 UOJ393222:UOS393224 UYF393222:UYO393224 VIB393222:VIK393224 VRX393222:VSG393224 WBT393222:WCC393224 WLP393222:WLY393224 WVL393222:WVU393224 D458758:M458760 IZ458758:JI458760 SV458758:TE458760 ACR458758:ADA458760 AMN458758:AMW458760 AWJ458758:AWS458760 BGF458758:BGO458760 BQB458758:BQK458760 BZX458758:CAG458760 CJT458758:CKC458760 CTP458758:CTY458760 DDL458758:DDU458760 DNH458758:DNQ458760 DXD458758:DXM458760 EGZ458758:EHI458760 EQV458758:ERE458760 FAR458758:FBA458760 FKN458758:FKW458760 FUJ458758:FUS458760 GEF458758:GEO458760 GOB458758:GOK458760 GXX458758:GYG458760 HHT458758:HIC458760 HRP458758:HRY458760 IBL458758:IBU458760 ILH458758:ILQ458760 IVD458758:IVM458760 JEZ458758:JFI458760 JOV458758:JPE458760 JYR458758:JZA458760 KIN458758:KIW458760 KSJ458758:KSS458760 LCF458758:LCO458760 LMB458758:LMK458760 LVX458758:LWG458760 MFT458758:MGC458760 MPP458758:MPY458760 MZL458758:MZU458760 NJH458758:NJQ458760 NTD458758:NTM458760 OCZ458758:ODI458760 OMV458758:ONE458760 OWR458758:OXA458760 PGN458758:PGW458760 PQJ458758:PQS458760 QAF458758:QAO458760 QKB458758:QKK458760 QTX458758:QUG458760 RDT458758:REC458760 RNP458758:RNY458760 RXL458758:RXU458760 SHH458758:SHQ458760 SRD458758:SRM458760 TAZ458758:TBI458760 TKV458758:TLE458760 TUR458758:TVA458760 UEN458758:UEW458760 UOJ458758:UOS458760 UYF458758:UYO458760 VIB458758:VIK458760 VRX458758:VSG458760 WBT458758:WCC458760 WLP458758:WLY458760 WVL458758:WVU458760 D524294:M524296 IZ524294:JI524296 SV524294:TE524296 ACR524294:ADA524296 AMN524294:AMW524296 AWJ524294:AWS524296 BGF524294:BGO524296 BQB524294:BQK524296 BZX524294:CAG524296 CJT524294:CKC524296 CTP524294:CTY524296 DDL524294:DDU524296 DNH524294:DNQ524296 DXD524294:DXM524296 EGZ524294:EHI524296 EQV524294:ERE524296 FAR524294:FBA524296 FKN524294:FKW524296 FUJ524294:FUS524296 GEF524294:GEO524296 GOB524294:GOK524296 GXX524294:GYG524296 HHT524294:HIC524296 HRP524294:HRY524296 IBL524294:IBU524296 ILH524294:ILQ524296 IVD524294:IVM524296 JEZ524294:JFI524296 JOV524294:JPE524296 JYR524294:JZA524296 KIN524294:KIW524296 KSJ524294:KSS524296 LCF524294:LCO524296 LMB524294:LMK524296 LVX524294:LWG524296 MFT524294:MGC524296 MPP524294:MPY524296 MZL524294:MZU524296 NJH524294:NJQ524296 NTD524294:NTM524296 OCZ524294:ODI524296 OMV524294:ONE524296 OWR524294:OXA524296 PGN524294:PGW524296 PQJ524294:PQS524296 QAF524294:QAO524296 QKB524294:QKK524296 QTX524294:QUG524296 RDT524294:REC524296 RNP524294:RNY524296 RXL524294:RXU524296 SHH524294:SHQ524296 SRD524294:SRM524296 TAZ524294:TBI524296 TKV524294:TLE524296 TUR524294:TVA524296 UEN524294:UEW524296 UOJ524294:UOS524296 UYF524294:UYO524296 VIB524294:VIK524296 VRX524294:VSG524296 WBT524294:WCC524296 WLP524294:WLY524296 WVL524294:WVU524296 D589830:M589832 IZ589830:JI589832 SV589830:TE589832 ACR589830:ADA589832 AMN589830:AMW589832 AWJ589830:AWS589832 BGF589830:BGO589832 BQB589830:BQK589832 BZX589830:CAG589832 CJT589830:CKC589832 CTP589830:CTY589832 DDL589830:DDU589832 DNH589830:DNQ589832 DXD589830:DXM589832 EGZ589830:EHI589832 EQV589830:ERE589832 FAR589830:FBA589832 FKN589830:FKW589832 FUJ589830:FUS589832 GEF589830:GEO589832 GOB589830:GOK589832 GXX589830:GYG589832 HHT589830:HIC589832 HRP589830:HRY589832 IBL589830:IBU589832 ILH589830:ILQ589832 IVD589830:IVM589832 JEZ589830:JFI589832 JOV589830:JPE589832 JYR589830:JZA589832 KIN589830:KIW589832 KSJ589830:KSS589832 LCF589830:LCO589832 LMB589830:LMK589832 LVX589830:LWG589832 MFT589830:MGC589832 MPP589830:MPY589832 MZL589830:MZU589832 NJH589830:NJQ589832 NTD589830:NTM589832 OCZ589830:ODI589832 OMV589830:ONE589832 OWR589830:OXA589832 PGN589830:PGW589832 PQJ589830:PQS589832 QAF589830:QAO589832 QKB589830:QKK589832 QTX589830:QUG589832 RDT589830:REC589832 RNP589830:RNY589832 RXL589830:RXU589832 SHH589830:SHQ589832 SRD589830:SRM589832 TAZ589830:TBI589832 TKV589830:TLE589832 TUR589830:TVA589832 UEN589830:UEW589832 UOJ589830:UOS589832 UYF589830:UYO589832 VIB589830:VIK589832 VRX589830:VSG589832 WBT589830:WCC589832 WLP589830:WLY589832 WVL589830:WVU589832 D655366:M655368 IZ655366:JI655368 SV655366:TE655368 ACR655366:ADA655368 AMN655366:AMW655368 AWJ655366:AWS655368 BGF655366:BGO655368 BQB655366:BQK655368 BZX655366:CAG655368 CJT655366:CKC655368 CTP655366:CTY655368 DDL655366:DDU655368 DNH655366:DNQ655368 DXD655366:DXM655368 EGZ655366:EHI655368 EQV655366:ERE655368 FAR655366:FBA655368 FKN655366:FKW655368 FUJ655366:FUS655368 GEF655366:GEO655368 GOB655366:GOK655368 GXX655366:GYG655368 HHT655366:HIC655368 HRP655366:HRY655368 IBL655366:IBU655368 ILH655366:ILQ655368 IVD655366:IVM655368 JEZ655366:JFI655368 JOV655366:JPE655368 JYR655366:JZA655368 KIN655366:KIW655368 KSJ655366:KSS655368 LCF655366:LCO655368 LMB655366:LMK655368 LVX655366:LWG655368 MFT655366:MGC655368 MPP655366:MPY655368 MZL655366:MZU655368 NJH655366:NJQ655368 NTD655366:NTM655368 OCZ655366:ODI655368 OMV655366:ONE655368 OWR655366:OXA655368 PGN655366:PGW655368 PQJ655366:PQS655368 QAF655366:QAO655368 QKB655366:QKK655368 QTX655366:QUG655368 RDT655366:REC655368 RNP655366:RNY655368 RXL655366:RXU655368 SHH655366:SHQ655368 SRD655366:SRM655368 TAZ655366:TBI655368 TKV655366:TLE655368 TUR655366:TVA655368 UEN655366:UEW655368 UOJ655366:UOS655368 UYF655366:UYO655368 VIB655366:VIK655368 VRX655366:VSG655368 WBT655366:WCC655368 WLP655366:WLY655368 WVL655366:WVU655368 D720902:M720904 IZ720902:JI720904 SV720902:TE720904 ACR720902:ADA720904 AMN720902:AMW720904 AWJ720902:AWS720904 BGF720902:BGO720904 BQB720902:BQK720904 BZX720902:CAG720904 CJT720902:CKC720904 CTP720902:CTY720904 DDL720902:DDU720904 DNH720902:DNQ720904 DXD720902:DXM720904 EGZ720902:EHI720904 EQV720902:ERE720904 FAR720902:FBA720904 FKN720902:FKW720904 FUJ720902:FUS720904 GEF720902:GEO720904 GOB720902:GOK720904 GXX720902:GYG720904 HHT720902:HIC720904 HRP720902:HRY720904 IBL720902:IBU720904 ILH720902:ILQ720904 IVD720902:IVM720904 JEZ720902:JFI720904 JOV720902:JPE720904 JYR720902:JZA720904 KIN720902:KIW720904 KSJ720902:KSS720904 LCF720902:LCO720904 LMB720902:LMK720904 LVX720902:LWG720904 MFT720902:MGC720904 MPP720902:MPY720904 MZL720902:MZU720904 NJH720902:NJQ720904 NTD720902:NTM720904 OCZ720902:ODI720904 OMV720902:ONE720904 OWR720902:OXA720904 PGN720902:PGW720904 PQJ720902:PQS720904 QAF720902:QAO720904 QKB720902:QKK720904 QTX720902:QUG720904 RDT720902:REC720904 RNP720902:RNY720904 RXL720902:RXU720904 SHH720902:SHQ720904 SRD720902:SRM720904 TAZ720902:TBI720904 TKV720902:TLE720904 TUR720902:TVA720904 UEN720902:UEW720904 UOJ720902:UOS720904 UYF720902:UYO720904 VIB720902:VIK720904 VRX720902:VSG720904 WBT720902:WCC720904 WLP720902:WLY720904 WVL720902:WVU720904 D786438:M786440 IZ786438:JI786440 SV786438:TE786440 ACR786438:ADA786440 AMN786438:AMW786440 AWJ786438:AWS786440 BGF786438:BGO786440 BQB786438:BQK786440 BZX786438:CAG786440 CJT786438:CKC786440 CTP786438:CTY786440 DDL786438:DDU786440 DNH786438:DNQ786440 DXD786438:DXM786440 EGZ786438:EHI786440 EQV786438:ERE786440 FAR786438:FBA786440 FKN786438:FKW786440 FUJ786438:FUS786440 GEF786438:GEO786440 GOB786438:GOK786440 GXX786438:GYG786440 HHT786438:HIC786440 HRP786438:HRY786440 IBL786438:IBU786440 ILH786438:ILQ786440 IVD786438:IVM786440 JEZ786438:JFI786440 JOV786438:JPE786440 JYR786438:JZA786440 KIN786438:KIW786440 KSJ786438:KSS786440 LCF786438:LCO786440 LMB786438:LMK786440 LVX786438:LWG786440 MFT786438:MGC786440 MPP786438:MPY786440 MZL786438:MZU786440 NJH786438:NJQ786440 NTD786438:NTM786440 OCZ786438:ODI786440 OMV786438:ONE786440 OWR786438:OXA786440 PGN786438:PGW786440 PQJ786438:PQS786440 QAF786438:QAO786440 QKB786438:QKK786440 QTX786438:QUG786440 RDT786438:REC786440 RNP786438:RNY786440 RXL786438:RXU786440 SHH786438:SHQ786440 SRD786438:SRM786440 TAZ786438:TBI786440 TKV786438:TLE786440 TUR786438:TVA786440 UEN786438:UEW786440 UOJ786438:UOS786440 UYF786438:UYO786440 VIB786438:VIK786440 VRX786438:VSG786440 WBT786438:WCC786440 WLP786438:WLY786440 WVL786438:WVU786440 D851974:M851976 IZ851974:JI851976 SV851974:TE851976 ACR851974:ADA851976 AMN851974:AMW851976 AWJ851974:AWS851976 BGF851974:BGO851976 BQB851974:BQK851976 BZX851974:CAG851976 CJT851974:CKC851976 CTP851974:CTY851976 DDL851974:DDU851976 DNH851974:DNQ851976 DXD851974:DXM851976 EGZ851974:EHI851976 EQV851974:ERE851976 FAR851974:FBA851976 FKN851974:FKW851976 FUJ851974:FUS851976 GEF851974:GEO851976 GOB851974:GOK851976 GXX851974:GYG851976 HHT851974:HIC851976 HRP851974:HRY851976 IBL851974:IBU851976 ILH851974:ILQ851976 IVD851974:IVM851976 JEZ851974:JFI851976 JOV851974:JPE851976 JYR851974:JZA851976 KIN851974:KIW851976 KSJ851974:KSS851976 LCF851974:LCO851976 LMB851974:LMK851976 LVX851974:LWG851976 MFT851974:MGC851976 MPP851974:MPY851976 MZL851974:MZU851976 NJH851974:NJQ851976 NTD851974:NTM851976 OCZ851974:ODI851976 OMV851974:ONE851976 OWR851974:OXA851976 PGN851974:PGW851976 PQJ851974:PQS851976 QAF851974:QAO851976 QKB851974:QKK851976 QTX851974:QUG851976 RDT851974:REC851976 RNP851974:RNY851976 RXL851974:RXU851976 SHH851974:SHQ851976 SRD851974:SRM851976 TAZ851974:TBI851976 TKV851974:TLE851976 TUR851974:TVA851976 UEN851974:UEW851976 UOJ851974:UOS851976 UYF851974:UYO851976 VIB851974:VIK851976 VRX851974:VSG851976 WBT851974:WCC851976 WLP851974:WLY851976 WVL851974:WVU851976 D917510:M917512 IZ917510:JI917512 SV917510:TE917512 ACR917510:ADA917512 AMN917510:AMW917512 AWJ917510:AWS917512 BGF917510:BGO917512 BQB917510:BQK917512 BZX917510:CAG917512 CJT917510:CKC917512 CTP917510:CTY917512 DDL917510:DDU917512 DNH917510:DNQ917512 DXD917510:DXM917512 EGZ917510:EHI917512 EQV917510:ERE917512 FAR917510:FBA917512 FKN917510:FKW917512 FUJ917510:FUS917512 GEF917510:GEO917512 GOB917510:GOK917512 GXX917510:GYG917512 HHT917510:HIC917512 HRP917510:HRY917512 IBL917510:IBU917512 ILH917510:ILQ917512 IVD917510:IVM917512 JEZ917510:JFI917512 JOV917510:JPE917512 JYR917510:JZA917512 KIN917510:KIW917512 KSJ917510:KSS917512 LCF917510:LCO917512 LMB917510:LMK917512 LVX917510:LWG917512 MFT917510:MGC917512 MPP917510:MPY917512 MZL917510:MZU917512 NJH917510:NJQ917512 NTD917510:NTM917512 OCZ917510:ODI917512 OMV917510:ONE917512 OWR917510:OXA917512 PGN917510:PGW917512 PQJ917510:PQS917512 QAF917510:QAO917512 QKB917510:QKK917512 QTX917510:QUG917512 RDT917510:REC917512 RNP917510:RNY917512 RXL917510:RXU917512 SHH917510:SHQ917512 SRD917510:SRM917512 TAZ917510:TBI917512 TKV917510:TLE917512 TUR917510:TVA917512 UEN917510:UEW917512 UOJ917510:UOS917512 UYF917510:UYO917512 VIB917510:VIK917512 VRX917510:VSG917512 WBT917510:WCC917512 WLP917510:WLY917512 WVL917510:WVU917512 D983046:M983048 IZ983046:JI983048 SV983046:TE983048 ACR983046:ADA983048 AMN983046:AMW983048 AWJ983046:AWS983048 BGF983046:BGO983048 BQB983046:BQK983048 BZX983046:CAG983048 CJT983046:CKC983048 CTP983046:CTY983048 DDL983046:DDU983048 DNH983046:DNQ983048 DXD983046:DXM983048 EGZ983046:EHI983048 EQV983046:ERE983048 FAR983046:FBA983048 FKN983046:FKW983048 FUJ983046:FUS983048 GEF983046:GEO983048 GOB983046:GOK983048 GXX983046:GYG983048 HHT983046:HIC983048 HRP983046:HRY983048 IBL983046:IBU983048 ILH983046:ILQ983048 IVD983046:IVM983048 JEZ983046:JFI983048 JOV983046:JPE983048 JYR983046:JZA983048 KIN983046:KIW983048 KSJ983046:KSS983048 LCF983046:LCO983048 LMB983046:LMK983048 LVX983046:LWG983048 MFT983046:MGC983048 MPP983046:MPY983048 MZL983046:MZU983048 NJH983046:NJQ983048 NTD983046:NTM983048 OCZ983046:ODI983048 OMV983046:ONE983048 OWR983046:OXA983048 PGN983046:PGW983048 PQJ983046:PQS983048 QAF983046:QAO983048 QKB983046:QKK983048 QTX983046:QUG983048 RDT983046:REC983048 RNP983046:RNY983048 RXL983046:RXU983048 SHH983046:SHQ983048 SRD983046:SRM983048 TAZ983046:TBI983048 TKV983046:TLE983048 TUR983046:TVA983048 UEN983046:UEW983048 UOJ983046:UOS983048 UYF983046:UYO983048 VIB983046:VIK983048 VRX983046:VSG983048 WBT983046:WCC983048 WLP983046:WLY983048 WVL983046:WVU983048 C10:M14 IX41:JJ43 ST41:TF43 ACP41:ADB43 AML41:AMX43 AWH41:AWT43 BGD41:BGP43 BPZ41:BQL43 BZV41:CAH43 CJR41:CKD43 CTN41:CTZ43 DDJ41:DDV43 DNF41:DNR43 DXB41:DXN43 EGX41:EHJ43 EQT41:ERF43 FAP41:FBB43 FKL41:FKX43 FUH41:FUT43 GED41:GEP43 GNZ41:GOL43 GXV41:GYH43 HHR41:HID43 HRN41:HRZ43 IBJ41:IBV43 ILF41:ILR43 IVB41:IVN43 JEX41:JFJ43 JOT41:JPF43 JYP41:JZB43 KIL41:KIX43 KSH41:KST43 LCD41:LCP43 LLZ41:LML43 LVV41:LWH43 MFR41:MGD43 MPN41:MPZ43 MZJ41:MZV43 NJF41:NJR43 NTB41:NTN43 OCX41:ODJ43 OMT41:ONF43 OWP41:OXB43 PGL41:PGX43 PQH41:PQT43 QAD41:QAP43 QJZ41:QKL43 QTV41:QUH43 RDR41:RED43 RNN41:RNZ43 RXJ41:RXV43 SHF41:SHR43 SRB41:SRN43 TAX41:TBJ43 TKT41:TLF43 TUP41:TVB43 UEL41:UEX43 UOH41:UOT43 UYD41:UYP43 VHZ41:VIL43 VRV41:VSH43 WBR41:WCD43 WLN41:WLZ43 WVJ41:WVV43 B65577:N65579 IX65577:JJ65579 ST65577:TF65579 ACP65577:ADB65579 AML65577:AMX65579 AWH65577:AWT65579 BGD65577:BGP65579 BPZ65577:BQL65579 BZV65577:CAH65579 CJR65577:CKD65579 CTN65577:CTZ65579 DDJ65577:DDV65579 DNF65577:DNR65579 DXB65577:DXN65579 EGX65577:EHJ65579 EQT65577:ERF65579 FAP65577:FBB65579 FKL65577:FKX65579 FUH65577:FUT65579 GED65577:GEP65579 GNZ65577:GOL65579 GXV65577:GYH65579 HHR65577:HID65579 HRN65577:HRZ65579 IBJ65577:IBV65579 ILF65577:ILR65579 IVB65577:IVN65579 JEX65577:JFJ65579 JOT65577:JPF65579 JYP65577:JZB65579 KIL65577:KIX65579 KSH65577:KST65579 LCD65577:LCP65579 LLZ65577:LML65579 LVV65577:LWH65579 MFR65577:MGD65579 MPN65577:MPZ65579 MZJ65577:MZV65579 NJF65577:NJR65579 NTB65577:NTN65579 OCX65577:ODJ65579 OMT65577:ONF65579 OWP65577:OXB65579 PGL65577:PGX65579 PQH65577:PQT65579 QAD65577:QAP65579 QJZ65577:QKL65579 QTV65577:QUH65579 RDR65577:RED65579 RNN65577:RNZ65579 RXJ65577:RXV65579 SHF65577:SHR65579 SRB65577:SRN65579 TAX65577:TBJ65579 TKT65577:TLF65579 TUP65577:TVB65579 UEL65577:UEX65579 UOH65577:UOT65579 UYD65577:UYP65579 VHZ65577:VIL65579 VRV65577:VSH65579 WBR65577:WCD65579 WLN65577:WLZ65579 WVJ65577:WVV65579 B131113:N131115 IX131113:JJ131115 ST131113:TF131115 ACP131113:ADB131115 AML131113:AMX131115 AWH131113:AWT131115 BGD131113:BGP131115 BPZ131113:BQL131115 BZV131113:CAH131115 CJR131113:CKD131115 CTN131113:CTZ131115 DDJ131113:DDV131115 DNF131113:DNR131115 DXB131113:DXN131115 EGX131113:EHJ131115 EQT131113:ERF131115 FAP131113:FBB131115 FKL131113:FKX131115 FUH131113:FUT131115 GED131113:GEP131115 GNZ131113:GOL131115 GXV131113:GYH131115 HHR131113:HID131115 HRN131113:HRZ131115 IBJ131113:IBV131115 ILF131113:ILR131115 IVB131113:IVN131115 JEX131113:JFJ131115 JOT131113:JPF131115 JYP131113:JZB131115 KIL131113:KIX131115 KSH131113:KST131115 LCD131113:LCP131115 LLZ131113:LML131115 LVV131113:LWH131115 MFR131113:MGD131115 MPN131113:MPZ131115 MZJ131113:MZV131115 NJF131113:NJR131115 NTB131113:NTN131115 OCX131113:ODJ131115 OMT131113:ONF131115 OWP131113:OXB131115 PGL131113:PGX131115 PQH131113:PQT131115 QAD131113:QAP131115 QJZ131113:QKL131115 QTV131113:QUH131115 RDR131113:RED131115 RNN131113:RNZ131115 RXJ131113:RXV131115 SHF131113:SHR131115 SRB131113:SRN131115 TAX131113:TBJ131115 TKT131113:TLF131115 TUP131113:TVB131115 UEL131113:UEX131115 UOH131113:UOT131115 UYD131113:UYP131115 VHZ131113:VIL131115 VRV131113:VSH131115 WBR131113:WCD131115 WLN131113:WLZ131115 WVJ131113:WVV131115 B196649:N196651 IX196649:JJ196651 ST196649:TF196651 ACP196649:ADB196651 AML196649:AMX196651 AWH196649:AWT196651 BGD196649:BGP196651 BPZ196649:BQL196651 BZV196649:CAH196651 CJR196649:CKD196651 CTN196649:CTZ196651 DDJ196649:DDV196651 DNF196649:DNR196651 DXB196649:DXN196651 EGX196649:EHJ196651 EQT196649:ERF196651 FAP196649:FBB196651 FKL196649:FKX196651 FUH196649:FUT196651 GED196649:GEP196651 GNZ196649:GOL196651 GXV196649:GYH196651 HHR196649:HID196651 HRN196649:HRZ196651 IBJ196649:IBV196651 ILF196649:ILR196651 IVB196649:IVN196651 JEX196649:JFJ196651 JOT196649:JPF196651 JYP196649:JZB196651 KIL196649:KIX196651 KSH196649:KST196651 LCD196649:LCP196651 LLZ196649:LML196651 LVV196649:LWH196651 MFR196649:MGD196651 MPN196649:MPZ196651 MZJ196649:MZV196651 NJF196649:NJR196651 NTB196649:NTN196651 OCX196649:ODJ196651 OMT196649:ONF196651 OWP196649:OXB196651 PGL196649:PGX196651 PQH196649:PQT196651 QAD196649:QAP196651 QJZ196649:QKL196651 QTV196649:QUH196651 RDR196649:RED196651 RNN196649:RNZ196651 RXJ196649:RXV196651 SHF196649:SHR196651 SRB196649:SRN196651 TAX196649:TBJ196651 TKT196649:TLF196651 TUP196649:TVB196651 UEL196649:UEX196651 UOH196649:UOT196651 UYD196649:UYP196651 VHZ196649:VIL196651 VRV196649:VSH196651 WBR196649:WCD196651 WLN196649:WLZ196651 WVJ196649:WVV196651 B262185:N262187 IX262185:JJ262187 ST262185:TF262187 ACP262185:ADB262187 AML262185:AMX262187 AWH262185:AWT262187 BGD262185:BGP262187 BPZ262185:BQL262187 BZV262185:CAH262187 CJR262185:CKD262187 CTN262185:CTZ262187 DDJ262185:DDV262187 DNF262185:DNR262187 DXB262185:DXN262187 EGX262185:EHJ262187 EQT262185:ERF262187 FAP262185:FBB262187 FKL262185:FKX262187 FUH262185:FUT262187 GED262185:GEP262187 GNZ262185:GOL262187 GXV262185:GYH262187 HHR262185:HID262187 HRN262185:HRZ262187 IBJ262185:IBV262187 ILF262185:ILR262187 IVB262185:IVN262187 JEX262185:JFJ262187 JOT262185:JPF262187 JYP262185:JZB262187 KIL262185:KIX262187 KSH262185:KST262187 LCD262185:LCP262187 LLZ262185:LML262187 LVV262185:LWH262187 MFR262185:MGD262187 MPN262185:MPZ262187 MZJ262185:MZV262187 NJF262185:NJR262187 NTB262185:NTN262187 OCX262185:ODJ262187 OMT262185:ONF262187 OWP262185:OXB262187 PGL262185:PGX262187 PQH262185:PQT262187 QAD262185:QAP262187 QJZ262185:QKL262187 QTV262185:QUH262187 RDR262185:RED262187 RNN262185:RNZ262187 RXJ262185:RXV262187 SHF262185:SHR262187 SRB262185:SRN262187 TAX262185:TBJ262187 TKT262185:TLF262187 TUP262185:TVB262187 UEL262185:UEX262187 UOH262185:UOT262187 UYD262185:UYP262187 VHZ262185:VIL262187 VRV262185:VSH262187 WBR262185:WCD262187 WLN262185:WLZ262187 WVJ262185:WVV262187 B327721:N327723 IX327721:JJ327723 ST327721:TF327723 ACP327721:ADB327723 AML327721:AMX327723 AWH327721:AWT327723 BGD327721:BGP327723 BPZ327721:BQL327723 BZV327721:CAH327723 CJR327721:CKD327723 CTN327721:CTZ327723 DDJ327721:DDV327723 DNF327721:DNR327723 DXB327721:DXN327723 EGX327721:EHJ327723 EQT327721:ERF327723 FAP327721:FBB327723 FKL327721:FKX327723 FUH327721:FUT327723 GED327721:GEP327723 GNZ327721:GOL327723 GXV327721:GYH327723 HHR327721:HID327723 HRN327721:HRZ327723 IBJ327721:IBV327723 ILF327721:ILR327723 IVB327721:IVN327723 JEX327721:JFJ327723 JOT327721:JPF327723 JYP327721:JZB327723 KIL327721:KIX327723 KSH327721:KST327723 LCD327721:LCP327723 LLZ327721:LML327723 LVV327721:LWH327723 MFR327721:MGD327723 MPN327721:MPZ327723 MZJ327721:MZV327723 NJF327721:NJR327723 NTB327721:NTN327723 OCX327721:ODJ327723 OMT327721:ONF327723 OWP327721:OXB327723 PGL327721:PGX327723 PQH327721:PQT327723 QAD327721:QAP327723 QJZ327721:QKL327723 QTV327721:QUH327723 RDR327721:RED327723 RNN327721:RNZ327723 RXJ327721:RXV327723 SHF327721:SHR327723 SRB327721:SRN327723 TAX327721:TBJ327723 TKT327721:TLF327723 TUP327721:TVB327723 UEL327721:UEX327723 UOH327721:UOT327723 UYD327721:UYP327723 VHZ327721:VIL327723 VRV327721:VSH327723 WBR327721:WCD327723 WLN327721:WLZ327723 WVJ327721:WVV327723 B393257:N393259 IX393257:JJ393259 ST393257:TF393259 ACP393257:ADB393259 AML393257:AMX393259 AWH393257:AWT393259 BGD393257:BGP393259 BPZ393257:BQL393259 BZV393257:CAH393259 CJR393257:CKD393259 CTN393257:CTZ393259 DDJ393257:DDV393259 DNF393257:DNR393259 DXB393257:DXN393259 EGX393257:EHJ393259 EQT393257:ERF393259 FAP393257:FBB393259 FKL393257:FKX393259 FUH393257:FUT393259 GED393257:GEP393259 GNZ393257:GOL393259 GXV393257:GYH393259 HHR393257:HID393259 HRN393257:HRZ393259 IBJ393257:IBV393259 ILF393257:ILR393259 IVB393257:IVN393259 JEX393257:JFJ393259 JOT393257:JPF393259 JYP393257:JZB393259 KIL393257:KIX393259 KSH393257:KST393259 LCD393257:LCP393259 LLZ393257:LML393259 LVV393257:LWH393259 MFR393257:MGD393259 MPN393257:MPZ393259 MZJ393257:MZV393259 NJF393257:NJR393259 NTB393257:NTN393259 OCX393257:ODJ393259 OMT393257:ONF393259 OWP393257:OXB393259 PGL393257:PGX393259 PQH393257:PQT393259 QAD393257:QAP393259 QJZ393257:QKL393259 QTV393257:QUH393259 RDR393257:RED393259 RNN393257:RNZ393259 RXJ393257:RXV393259 SHF393257:SHR393259 SRB393257:SRN393259 TAX393257:TBJ393259 TKT393257:TLF393259 TUP393257:TVB393259 UEL393257:UEX393259 UOH393257:UOT393259 UYD393257:UYP393259 VHZ393257:VIL393259 VRV393257:VSH393259 WBR393257:WCD393259 WLN393257:WLZ393259 WVJ393257:WVV393259 B458793:N458795 IX458793:JJ458795 ST458793:TF458795 ACP458793:ADB458795 AML458793:AMX458795 AWH458793:AWT458795 BGD458793:BGP458795 BPZ458793:BQL458795 BZV458793:CAH458795 CJR458793:CKD458795 CTN458793:CTZ458795 DDJ458793:DDV458795 DNF458793:DNR458795 DXB458793:DXN458795 EGX458793:EHJ458795 EQT458793:ERF458795 FAP458793:FBB458795 FKL458793:FKX458795 FUH458793:FUT458795 GED458793:GEP458795 GNZ458793:GOL458795 GXV458793:GYH458795 HHR458793:HID458795 HRN458793:HRZ458795 IBJ458793:IBV458795 ILF458793:ILR458795 IVB458793:IVN458795 JEX458793:JFJ458795 JOT458793:JPF458795 JYP458793:JZB458795 KIL458793:KIX458795 KSH458793:KST458795 LCD458793:LCP458795 LLZ458793:LML458795 LVV458793:LWH458795 MFR458793:MGD458795 MPN458793:MPZ458795 MZJ458793:MZV458795 NJF458793:NJR458795 NTB458793:NTN458795 OCX458793:ODJ458795 OMT458793:ONF458795 OWP458793:OXB458795 PGL458793:PGX458795 PQH458793:PQT458795 QAD458793:QAP458795 QJZ458793:QKL458795 QTV458793:QUH458795 RDR458793:RED458795 RNN458793:RNZ458795 RXJ458793:RXV458795 SHF458793:SHR458795 SRB458793:SRN458795 TAX458793:TBJ458795 TKT458793:TLF458795 TUP458793:TVB458795 UEL458793:UEX458795 UOH458793:UOT458795 UYD458793:UYP458795 VHZ458793:VIL458795 VRV458793:VSH458795 WBR458793:WCD458795 WLN458793:WLZ458795 WVJ458793:WVV458795 B524329:N524331 IX524329:JJ524331 ST524329:TF524331 ACP524329:ADB524331 AML524329:AMX524331 AWH524329:AWT524331 BGD524329:BGP524331 BPZ524329:BQL524331 BZV524329:CAH524331 CJR524329:CKD524331 CTN524329:CTZ524331 DDJ524329:DDV524331 DNF524329:DNR524331 DXB524329:DXN524331 EGX524329:EHJ524331 EQT524329:ERF524331 FAP524329:FBB524331 FKL524329:FKX524331 FUH524329:FUT524331 GED524329:GEP524331 GNZ524329:GOL524331 GXV524329:GYH524331 HHR524329:HID524331 HRN524329:HRZ524331 IBJ524329:IBV524331 ILF524329:ILR524331 IVB524329:IVN524331 JEX524329:JFJ524331 JOT524329:JPF524331 JYP524329:JZB524331 KIL524329:KIX524331 KSH524329:KST524331 LCD524329:LCP524331 LLZ524329:LML524331 LVV524329:LWH524331 MFR524329:MGD524331 MPN524329:MPZ524331 MZJ524329:MZV524331 NJF524329:NJR524331 NTB524329:NTN524331 OCX524329:ODJ524331 OMT524329:ONF524331 OWP524329:OXB524331 PGL524329:PGX524331 PQH524329:PQT524331 QAD524329:QAP524331 QJZ524329:QKL524331 QTV524329:QUH524331 RDR524329:RED524331 RNN524329:RNZ524331 RXJ524329:RXV524331 SHF524329:SHR524331 SRB524329:SRN524331 TAX524329:TBJ524331 TKT524329:TLF524331 TUP524329:TVB524331 UEL524329:UEX524331 UOH524329:UOT524331 UYD524329:UYP524331 VHZ524329:VIL524331 VRV524329:VSH524331 WBR524329:WCD524331 WLN524329:WLZ524331 WVJ524329:WVV524331 B589865:N589867 IX589865:JJ589867 ST589865:TF589867 ACP589865:ADB589867 AML589865:AMX589867 AWH589865:AWT589867 BGD589865:BGP589867 BPZ589865:BQL589867 BZV589865:CAH589867 CJR589865:CKD589867 CTN589865:CTZ589867 DDJ589865:DDV589867 DNF589865:DNR589867 DXB589865:DXN589867 EGX589865:EHJ589867 EQT589865:ERF589867 FAP589865:FBB589867 FKL589865:FKX589867 FUH589865:FUT589867 GED589865:GEP589867 GNZ589865:GOL589867 GXV589865:GYH589867 HHR589865:HID589867 HRN589865:HRZ589867 IBJ589865:IBV589867 ILF589865:ILR589867 IVB589865:IVN589867 JEX589865:JFJ589867 JOT589865:JPF589867 JYP589865:JZB589867 KIL589865:KIX589867 KSH589865:KST589867 LCD589865:LCP589867 LLZ589865:LML589867 LVV589865:LWH589867 MFR589865:MGD589867 MPN589865:MPZ589867 MZJ589865:MZV589867 NJF589865:NJR589867 NTB589865:NTN589867 OCX589865:ODJ589867 OMT589865:ONF589867 OWP589865:OXB589867 PGL589865:PGX589867 PQH589865:PQT589867 QAD589865:QAP589867 QJZ589865:QKL589867 QTV589865:QUH589867 RDR589865:RED589867 RNN589865:RNZ589867 RXJ589865:RXV589867 SHF589865:SHR589867 SRB589865:SRN589867 TAX589865:TBJ589867 TKT589865:TLF589867 TUP589865:TVB589867 UEL589865:UEX589867 UOH589865:UOT589867 UYD589865:UYP589867 VHZ589865:VIL589867 VRV589865:VSH589867 WBR589865:WCD589867 WLN589865:WLZ589867 WVJ589865:WVV589867 B655401:N655403 IX655401:JJ655403 ST655401:TF655403 ACP655401:ADB655403 AML655401:AMX655403 AWH655401:AWT655403 BGD655401:BGP655403 BPZ655401:BQL655403 BZV655401:CAH655403 CJR655401:CKD655403 CTN655401:CTZ655403 DDJ655401:DDV655403 DNF655401:DNR655403 DXB655401:DXN655403 EGX655401:EHJ655403 EQT655401:ERF655403 FAP655401:FBB655403 FKL655401:FKX655403 FUH655401:FUT655403 GED655401:GEP655403 GNZ655401:GOL655403 GXV655401:GYH655403 HHR655401:HID655403 HRN655401:HRZ655403 IBJ655401:IBV655403 ILF655401:ILR655403 IVB655401:IVN655403 JEX655401:JFJ655403 JOT655401:JPF655403 JYP655401:JZB655403 KIL655401:KIX655403 KSH655401:KST655403 LCD655401:LCP655403 LLZ655401:LML655403 LVV655401:LWH655403 MFR655401:MGD655403 MPN655401:MPZ655403 MZJ655401:MZV655403 NJF655401:NJR655403 NTB655401:NTN655403 OCX655401:ODJ655403 OMT655401:ONF655403 OWP655401:OXB655403 PGL655401:PGX655403 PQH655401:PQT655403 QAD655401:QAP655403 QJZ655401:QKL655403 QTV655401:QUH655403 RDR655401:RED655403 RNN655401:RNZ655403 RXJ655401:RXV655403 SHF655401:SHR655403 SRB655401:SRN655403 TAX655401:TBJ655403 TKT655401:TLF655403 TUP655401:TVB655403 UEL655401:UEX655403 UOH655401:UOT655403 UYD655401:UYP655403 VHZ655401:VIL655403 VRV655401:VSH655403 WBR655401:WCD655403 WLN655401:WLZ655403 WVJ655401:WVV655403 B720937:N720939 IX720937:JJ720939 ST720937:TF720939 ACP720937:ADB720939 AML720937:AMX720939 AWH720937:AWT720939 BGD720937:BGP720939 BPZ720937:BQL720939 BZV720937:CAH720939 CJR720937:CKD720939 CTN720937:CTZ720939 DDJ720937:DDV720939 DNF720937:DNR720939 DXB720937:DXN720939 EGX720937:EHJ720939 EQT720937:ERF720939 FAP720937:FBB720939 FKL720937:FKX720939 FUH720937:FUT720939 GED720937:GEP720939 GNZ720937:GOL720939 GXV720937:GYH720939 HHR720937:HID720939 HRN720937:HRZ720939 IBJ720937:IBV720939 ILF720937:ILR720939 IVB720937:IVN720939 JEX720937:JFJ720939 JOT720937:JPF720939 JYP720937:JZB720939 KIL720937:KIX720939 KSH720937:KST720939 LCD720937:LCP720939 LLZ720937:LML720939 LVV720937:LWH720939 MFR720937:MGD720939 MPN720937:MPZ720939 MZJ720937:MZV720939 NJF720937:NJR720939 NTB720937:NTN720939 OCX720937:ODJ720939 OMT720937:ONF720939 OWP720937:OXB720939 PGL720937:PGX720939 PQH720937:PQT720939 QAD720937:QAP720939 QJZ720937:QKL720939 QTV720937:QUH720939 RDR720937:RED720939 RNN720937:RNZ720939 RXJ720937:RXV720939 SHF720937:SHR720939 SRB720937:SRN720939 TAX720937:TBJ720939 TKT720937:TLF720939 TUP720937:TVB720939 UEL720937:UEX720939 UOH720937:UOT720939 UYD720937:UYP720939 VHZ720937:VIL720939 VRV720937:VSH720939 WBR720937:WCD720939 WLN720937:WLZ720939 WVJ720937:WVV720939 B786473:N786475 IX786473:JJ786475 ST786473:TF786475 ACP786473:ADB786475 AML786473:AMX786475 AWH786473:AWT786475 BGD786473:BGP786475 BPZ786473:BQL786475 BZV786473:CAH786475 CJR786473:CKD786475 CTN786473:CTZ786475 DDJ786473:DDV786475 DNF786473:DNR786475 DXB786473:DXN786475 EGX786473:EHJ786475 EQT786473:ERF786475 FAP786473:FBB786475 FKL786473:FKX786475 FUH786473:FUT786475 GED786473:GEP786475 GNZ786473:GOL786475 GXV786473:GYH786475 HHR786473:HID786475 HRN786473:HRZ786475 IBJ786473:IBV786475 ILF786473:ILR786475 IVB786473:IVN786475 JEX786473:JFJ786475 JOT786473:JPF786475 JYP786473:JZB786475 KIL786473:KIX786475 KSH786473:KST786475 LCD786473:LCP786475 LLZ786473:LML786475 LVV786473:LWH786475 MFR786473:MGD786475 MPN786473:MPZ786475 MZJ786473:MZV786475 NJF786473:NJR786475 NTB786473:NTN786475 OCX786473:ODJ786475 OMT786473:ONF786475 OWP786473:OXB786475 PGL786473:PGX786475 PQH786473:PQT786475 QAD786473:QAP786475 QJZ786473:QKL786475 QTV786473:QUH786475 RDR786473:RED786475 RNN786473:RNZ786475 RXJ786473:RXV786475 SHF786473:SHR786475 SRB786473:SRN786475 TAX786473:TBJ786475 TKT786473:TLF786475 TUP786473:TVB786475 UEL786473:UEX786475 UOH786473:UOT786475 UYD786473:UYP786475 VHZ786473:VIL786475 VRV786473:VSH786475 WBR786473:WCD786475 WLN786473:WLZ786475 WVJ786473:WVV786475 B852009:N852011 IX852009:JJ852011 ST852009:TF852011 ACP852009:ADB852011 AML852009:AMX852011 AWH852009:AWT852011 BGD852009:BGP852011 BPZ852009:BQL852011 BZV852009:CAH852011 CJR852009:CKD852011 CTN852009:CTZ852011 DDJ852009:DDV852011 DNF852009:DNR852011 DXB852009:DXN852011 EGX852009:EHJ852011 EQT852009:ERF852011 FAP852009:FBB852011 FKL852009:FKX852011 FUH852009:FUT852011 GED852009:GEP852011 GNZ852009:GOL852011 GXV852009:GYH852011 HHR852009:HID852011 HRN852009:HRZ852011 IBJ852009:IBV852011 ILF852009:ILR852011 IVB852009:IVN852011 JEX852009:JFJ852011 JOT852009:JPF852011 JYP852009:JZB852011 KIL852009:KIX852011 KSH852009:KST852011 LCD852009:LCP852011 LLZ852009:LML852011 LVV852009:LWH852011 MFR852009:MGD852011 MPN852009:MPZ852011 MZJ852009:MZV852011 NJF852009:NJR852011 NTB852009:NTN852011 OCX852009:ODJ852011 OMT852009:ONF852011 OWP852009:OXB852011 PGL852009:PGX852011 PQH852009:PQT852011 QAD852009:QAP852011 QJZ852009:QKL852011 QTV852009:QUH852011 RDR852009:RED852011 RNN852009:RNZ852011 RXJ852009:RXV852011 SHF852009:SHR852011 SRB852009:SRN852011 TAX852009:TBJ852011 TKT852009:TLF852011 TUP852009:TVB852011 UEL852009:UEX852011 UOH852009:UOT852011 UYD852009:UYP852011 VHZ852009:VIL852011 VRV852009:VSH852011 WBR852009:WCD852011 WLN852009:WLZ852011 WVJ852009:WVV852011 B917545:N917547 IX917545:JJ917547 ST917545:TF917547 ACP917545:ADB917547 AML917545:AMX917547 AWH917545:AWT917547 BGD917545:BGP917547 BPZ917545:BQL917547 BZV917545:CAH917547 CJR917545:CKD917547 CTN917545:CTZ917547 DDJ917545:DDV917547 DNF917545:DNR917547 DXB917545:DXN917547 EGX917545:EHJ917547 EQT917545:ERF917547 FAP917545:FBB917547 FKL917545:FKX917547 FUH917545:FUT917547 GED917545:GEP917547 GNZ917545:GOL917547 GXV917545:GYH917547 HHR917545:HID917547 HRN917545:HRZ917547 IBJ917545:IBV917547 ILF917545:ILR917547 IVB917545:IVN917547 JEX917545:JFJ917547 JOT917545:JPF917547 JYP917545:JZB917547 KIL917545:KIX917547 KSH917545:KST917547 LCD917545:LCP917547 LLZ917545:LML917547 LVV917545:LWH917547 MFR917545:MGD917547 MPN917545:MPZ917547 MZJ917545:MZV917547 NJF917545:NJR917547 NTB917545:NTN917547 OCX917545:ODJ917547 OMT917545:ONF917547 OWP917545:OXB917547 PGL917545:PGX917547 PQH917545:PQT917547 QAD917545:QAP917547 QJZ917545:QKL917547 QTV917545:QUH917547 RDR917545:RED917547 RNN917545:RNZ917547 RXJ917545:RXV917547 SHF917545:SHR917547 SRB917545:SRN917547 TAX917545:TBJ917547 TKT917545:TLF917547 TUP917545:TVB917547 UEL917545:UEX917547 UOH917545:UOT917547 UYD917545:UYP917547 VHZ917545:VIL917547 VRV917545:VSH917547 WBR917545:WCD917547 WLN917545:WLZ917547 WVJ917545:WVV917547 B983081:N983083 IX983081:JJ983083 ST983081:TF983083 ACP983081:ADB983083 AML983081:AMX983083 AWH983081:AWT983083 BGD983081:BGP983083 BPZ983081:BQL983083 BZV983081:CAH983083 CJR983081:CKD983083 CTN983081:CTZ983083 DDJ983081:DDV983083 DNF983081:DNR983083 DXB983081:DXN983083 EGX983081:EHJ983083 EQT983081:ERF983083 FAP983081:FBB983083 FKL983081:FKX983083 FUH983081:FUT983083 GED983081:GEP983083 GNZ983081:GOL983083 GXV983081:GYH983083 HHR983081:HID983083 HRN983081:HRZ983083 IBJ983081:IBV983083 ILF983081:ILR983083 IVB983081:IVN983083 JEX983081:JFJ983083 JOT983081:JPF983083 JYP983081:JZB983083 KIL983081:KIX983083 KSH983081:KST983083 LCD983081:LCP983083 LLZ983081:LML983083 LVV983081:LWH983083 MFR983081:MGD983083 MPN983081:MPZ983083 MZJ983081:MZV983083 NJF983081:NJR983083 NTB983081:NTN983083 OCX983081:ODJ983083 OMT983081:ONF983083 OWP983081:OXB983083 PGL983081:PGX983083 PQH983081:PQT983083 QAD983081:QAP983083 QJZ983081:QKL983083 QTV983081:QUH983083 RDR983081:RED983083 RNN983081:RNZ983083 RXJ983081:RXV983083 SHF983081:SHR983083 SRB983081:SRN983083 TAX983081:TBJ983083 TKT983081:TLF983083 TUP983081:TVB983083 UEL983081:UEX983083 UOH983081:UOT983083 UYD983081:UYP983083 VHZ983081:VIL983083 VRV983081:VSH983083 WBR983081:WCD983083 WLN983081:WLZ983083 WVL10:WVU16 WLP10:WLY16 WBT10:WCC16 VRX10:VSG16 VIB10:VIK16 UYF10:UYO16 UOJ10:UOS16 UEN10:UEW16 TUR10:TVA16 TKV10:TLE16 TAZ10:TBI16 SRD10:SRM16 SHH10:SHQ16 RXL10:RXU16 RNP10:RNY16 RDT10:REC16 QTX10:QUG16 QKB10:QKK16 QAF10:QAO16 PQJ10:PQS16 PGN10:PGW16 OWR10:OXA16 OMV10:ONE16 OCZ10:ODI16 NTD10:NTM16 NJH10:NJQ16 MZL10:MZU16 MPP10:MPY16 MFT10:MGC16 LVX10:LWG16 LMB10:LMK16 LCF10:LCO16 KSJ10:KSS16 KIN10:KIW16 JYR10:JZA16 JOV10:JPE16 JEZ10:JFI16 IVD10:IVM16 ILH10:ILQ16 IBL10:IBU16 HRP10:HRY16 HHT10:HIC16 GXX10:GYG16 GOB10:GOK16 GEF10:GEO16 FUJ10:FUS16 FKN10:FKW16 FAR10:FBA16 EQV10:ERE16 EGZ10:EHI16 DXD10:DXM16 DNH10:DNQ16 DDL10:DDU16 CTP10:CTY16 CJT10:CKC16 BZX10:CAG16 BQB10:BQK16 BGF10:BGO16 AWJ10:AWS16 AMN10:AMW16 ACR10:ADA16 SV10:TE16 IZ10:JI16 WVJ9:WVK12 WLN9:WLO12 WBR9:WBS12 VRV9:VRW12 VHZ9:VIA12 UYD9:UYE12 UOH9:UOI12 UEL9:UEM12 TUP9:TUQ12 TKT9:TKU12 TAX9:TAY12 SRB9:SRC12 SHF9:SHG12 RXJ9:RXK12 RNN9:RNO12 RDR9:RDS12 QTV9:QTW12 QJZ9:QKA12 QAD9:QAE12 PQH9:PQI12 PGL9:PGM12 OWP9:OWQ12 OMT9:OMU12 OCX9:OCY12 NTB9:NTC12 NJF9:NJG12 MZJ9:MZK12 MPN9:MPO12 MFR9:MFS12 LVV9:LVW12 LLZ9:LMA12 LCD9:LCE12 KSH9:KSI12 KIL9:KIM12 JYP9:JYQ12 JOT9:JOU12 JEX9:JEY12 IVB9:IVC12 ILF9:ILG12 IBJ9:IBK12 HRN9:HRO12 HHR9:HHS12 GXV9:GXW12 GNZ9:GOA12 GED9:GEE12 FUH9:FUI12 FKL9:FKM12 FAP9:FAQ12 EQT9:EQU12 EGX9:EGY12 DXB9:DXC12 DNF9:DNG12 DDJ9:DDK12 CTN9:CTO12 CJR9:CJS12 BZV9:BZW12 BPZ9:BQA12 BGD9:BGE12 AWH9:AWI12 AML9:AMM12 ACP9:ACQ12 ST9:SU12 IX9:IY12 C9 C35:M37 B39:B40 WVK37:WVR38 WLO37:WLV38 WBS37:WBZ38 VRW37:VSD38 VIA37:VIH38 UYE37:UYL38 UOI37:UOP38 UEM37:UET38 TUQ37:TUX38 TKU37:TLB38 TAY37:TBF38 SRC37:SRJ38 SHG37:SHN38 RXK37:RXR38 RNO37:RNV38 RDS37:RDZ38 QTW37:QUD38 QKA37:QKH38 QAE37:QAL38 PQI37:PQP38 PGM37:PGT38 OWQ37:OWX38 OMU37:ONB38 OCY37:ODF38 NTC37:NTJ38 NJG37:NJN38 MZK37:MZR38 MPO37:MPV38 MFS37:MFZ38 LVW37:LWD38 LMA37:LMH38 LCE37:LCL38 KSI37:KSP38 KIM37:KIT38 JYQ37:JYX38 JOU37:JPB38 JEY37:JFF38 IVC37:IVJ38 ILG37:ILN38 IBK37:IBR38 HRO37:HRV38 HHS37:HHZ38 GXW37:GYD38 GOA37:GOH38 GEE37:GEL38 FUI37:FUP38 FKM37:FKT38 FAQ37:FAX38 EQU37:ERB38 EGY37:EHF38 DXC37:DXJ38 DNG37:DNN38 DDK37:DDR38 CTO37:CTV38 CJS37:CJZ38 BZW37:CAD38 BQA37:BQH38 BGE37:BGL38 AWI37:AWP38 AMM37:AMT38 ACQ37:ACX38 SU37:TB38 IY37:JF38 C25:J34 IY18:JI19 WVK18:WVU19 WLO18:WLY19 WBS18:WCC19 VRW18:VSG19 VIA18:VIK19 UYE18:UYO19 UOI18:UOS19 UEM18:UEW19 TUQ18:TVA19 TKU18:TLE19 TAY18:TBI19 SRC18:SRM19 SHG18:SHQ19 RXK18:RXU19 RNO18:RNY19 RDS18:REC19 QTW18:QUG19 QKA18:QKK19 QAE18:QAO19 PQI18:PQS19 PGM18:PGW19 OWQ18:OXA19 OMU18:ONE19 OCY18:ODI19 NTC18:NTM19 NJG18:NJQ19 MZK18:MZU19 MPO18:MPY19 MFS18:MGC19 LVW18:LWG19 LMA18:LMK19 LCE18:LCO19 KSI18:KSS19 KIM18:KIW19 JYQ18:JZA19 JOU18:JPE19 JEY18:JFI19 IVC18:IVM19 ILG18:ILQ19 IBK18:IBU19 HRO18:HRY19 HHS18:HIC19 GXW18:GYG19 GOA18:GOK19 GEE18:GEO19 FUI18:FUS19 FKM18:FKW19 FAQ18:FBA19 EQU18:ERE19 EGY18:EHI19 DXC18:DXM19 DNG18:DNQ19 DDK18:DDU19 CTO18:CTY19 CJS18:CKC19 BZW18:CAG19 BQA18:BQK19 BGE18:BGO19 AWI18:AWS19 AMM18:AMW19 ACQ18:ADA19 SU18:TE19 B41:N43 B9:B14 B16:B37 ST13:ST40 ACP13:ACP40 AML13:AML40 AWH13:AWH40 BGD13:BGD40 BPZ13:BPZ40 BZV13:BZV40 CJR13:CJR40 CTN13:CTN40 DDJ13:DDJ40 DNF13:DNF40 DXB13:DXB40 EGX13:EGX40 EQT13:EQT40 FAP13:FAP40 FKL13:FKL40 FUH13:FUH40 GED13:GED40 GNZ13:GNZ40 GXV13:GXV40 HHR13:HHR40 HRN13:HRN40 IBJ13:IBJ40 ILF13:ILF40 IVB13:IVB40 JEX13:JEX40 JOT13:JOT40 JYP13:JYP40 KIL13:KIL40 KSH13:KSH40 LCD13:LCD40 LLZ13:LLZ40 LVV13:LVV40 MFR13:MFR40 MPN13:MPN40 MZJ13:MZJ40 NJF13:NJF40 NTB13:NTB40 OCX13:OCX40 OMT13:OMT40 OWP13:OWP40 PGL13:PGL40 PQH13:PQH40 QAD13:QAD40 QJZ13:QJZ40 QTV13:QTV40 RDR13:RDR40 RNN13:RNN40 RXJ13:RXJ40 SHF13:SHF40 SRB13:SRB40 TAX13:TAX40 TKT13:TKT40 TUP13:TUP40 UEL13:UEL40 UOH13:UOH40 UYD13:UYD40 VHZ13:VHZ40 VRV13:VRV40 WBR13:WBR40 WLN13:WLN40 WVJ13:WVJ40 IX13:IX40 K25:M30 C18:M24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0"/>
  <sheetViews>
    <sheetView workbookViewId="0">
      <selection activeCell="O1" sqref="A1:O81"/>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s>
  <sheetData>
    <row r="2" spans="1:15" ht="15.75" x14ac:dyDescent="0.25">
      <c r="F2" s="343" t="s">
        <v>228</v>
      </c>
    </row>
    <row r="3" spans="1:15" ht="18" x14ac:dyDescent="0.25">
      <c r="F3" s="342" t="s">
        <v>207</v>
      </c>
    </row>
    <row r="4" spans="1:15" ht="18" x14ac:dyDescent="0.25">
      <c r="F4" s="342" t="s">
        <v>216</v>
      </c>
    </row>
    <row r="6" spans="1:15" x14ac:dyDescent="0.2">
      <c r="A6" s="2">
        <v>2016</v>
      </c>
      <c r="E6" s="357" t="s">
        <v>43</v>
      </c>
    </row>
    <row r="7" spans="1:15" ht="13.5" thickBot="1" x14ac:dyDescent="0.25">
      <c r="B7" s="5" t="s">
        <v>1</v>
      </c>
      <c r="C7" s="5" t="s">
        <v>2</v>
      </c>
      <c r="D7" s="5" t="s">
        <v>3</v>
      </c>
      <c r="E7" s="5" t="s">
        <v>4</v>
      </c>
      <c r="F7" s="5" t="s">
        <v>5</v>
      </c>
      <c r="G7" s="5" t="s">
        <v>7</v>
      </c>
      <c r="H7" s="5" t="s">
        <v>6</v>
      </c>
    </row>
    <row r="8" spans="1:15" ht="13.5" thickBot="1" x14ac:dyDescent="0.25">
      <c r="A8" s="12">
        <v>44</v>
      </c>
      <c r="B8" s="6"/>
      <c r="C8" s="6">
        <v>1</v>
      </c>
      <c r="D8" s="6">
        <v>2</v>
      </c>
      <c r="E8" s="6">
        <v>3</v>
      </c>
      <c r="F8" s="7">
        <v>4</v>
      </c>
      <c r="G8" s="7">
        <v>5</v>
      </c>
      <c r="H8" s="29">
        <v>6</v>
      </c>
      <c r="M8" s="8" t="s">
        <v>26</v>
      </c>
      <c r="O8" s="8" t="s">
        <v>27</v>
      </c>
    </row>
    <row r="9" spans="1:15" x14ac:dyDescent="0.2">
      <c r="A9" s="13"/>
      <c r="B9" s="10"/>
      <c r="C9" s="10"/>
      <c r="D9" s="10"/>
      <c r="E9" s="10"/>
      <c r="F9" s="11"/>
      <c r="G9" s="11"/>
      <c r="H9" s="30"/>
      <c r="M9" s="214">
        <f>SUM(M10:M19)</f>
        <v>90</v>
      </c>
      <c r="N9" s="213"/>
      <c r="O9" s="214">
        <f>SUM(O10:O19)</f>
        <v>450</v>
      </c>
    </row>
    <row r="10" spans="1:15" x14ac:dyDescent="0.2">
      <c r="A10" s="14" t="s">
        <v>9</v>
      </c>
      <c r="B10" s="36" t="s">
        <v>8</v>
      </c>
      <c r="C10" s="16"/>
      <c r="D10" s="16"/>
      <c r="E10" s="16"/>
      <c r="F10" s="16"/>
      <c r="G10" s="16"/>
      <c r="H10" s="31"/>
      <c r="J10" s="16"/>
      <c r="K10" t="s">
        <v>15</v>
      </c>
      <c r="M10" s="213">
        <v>15</v>
      </c>
      <c r="N10" s="213"/>
      <c r="O10" s="213">
        <f t="shared" ref="O10:O19" si="0">(M10+M25+M40+M55+M70)</f>
        <v>83</v>
      </c>
    </row>
    <row r="11" spans="1:15" x14ac:dyDescent="0.2">
      <c r="A11" s="14" t="s">
        <v>10</v>
      </c>
      <c r="B11" s="36"/>
      <c r="C11" s="16"/>
      <c r="D11" s="17"/>
      <c r="E11" s="16"/>
      <c r="F11" s="17"/>
      <c r="G11" s="16"/>
      <c r="H11" s="32"/>
      <c r="J11" s="17"/>
      <c r="K11" t="s">
        <v>16</v>
      </c>
      <c r="M11" s="213">
        <v>7</v>
      </c>
      <c r="N11" s="213"/>
      <c r="O11" s="213">
        <f t="shared" si="0"/>
        <v>39</v>
      </c>
    </row>
    <row r="12" spans="1:15" x14ac:dyDescent="0.2">
      <c r="A12" s="14" t="s">
        <v>11</v>
      </c>
      <c r="B12" s="36"/>
      <c r="C12" s="17"/>
      <c r="D12" s="17"/>
      <c r="E12" s="17"/>
      <c r="F12" s="17"/>
      <c r="G12" s="17"/>
      <c r="H12" s="32"/>
      <c r="J12" s="18"/>
      <c r="K12" t="s">
        <v>24</v>
      </c>
      <c r="M12" s="213">
        <v>5</v>
      </c>
      <c r="N12" s="213"/>
      <c r="O12" s="213">
        <f t="shared" si="0"/>
        <v>21</v>
      </c>
    </row>
    <row r="13" spans="1:15" x14ac:dyDescent="0.2">
      <c r="A13" s="15" t="s">
        <v>12</v>
      </c>
      <c r="B13" s="36"/>
      <c r="C13" s="19"/>
      <c r="D13" s="19"/>
      <c r="E13" s="19"/>
      <c r="F13" s="19"/>
      <c r="G13" s="24"/>
      <c r="H13" s="34"/>
      <c r="J13" s="19"/>
      <c r="K13" t="s">
        <v>21</v>
      </c>
      <c r="M13" s="213">
        <v>12</v>
      </c>
      <c r="N13" s="213"/>
      <c r="O13" s="213">
        <f t="shared" si="0"/>
        <v>66</v>
      </c>
    </row>
    <row r="14" spans="1:15" x14ac:dyDescent="0.2">
      <c r="A14" s="14" t="s">
        <v>13</v>
      </c>
      <c r="B14" s="36"/>
      <c r="C14" s="23"/>
      <c r="D14" s="18"/>
      <c r="E14" s="23"/>
      <c r="F14" s="23"/>
      <c r="G14" s="20"/>
      <c r="H14" s="33"/>
      <c r="J14" s="20"/>
      <c r="K14" t="s">
        <v>18</v>
      </c>
      <c r="M14" s="213">
        <v>10</v>
      </c>
      <c r="N14" s="213"/>
      <c r="O14" s="213">
        <f t="shared" si="0"/>
        <v>43</v>
      </c>
    </row>
    <row r="15" spans="1:15" x14ac:dyDescent="0.2">
      <c r="A15" s="14" t="s">
        <v>14</v>
      </c>
      <c r="B15" s="36" t="s">
        <v>8</v>
      </c>
      <c r="C15" s="16"/>
      <c r="D15" s="16"/>
      <c r="E15" s="16"/>
      <c r="F15" s="16"/>
      <c r="G15" s="20"/>
      <c r="H15" s="33"/>
      <c r="J15" s="21"/>
      <c r="K15" t="s">
        <v>25</v>
      </c>
      <c r="M15" s="213">
        <v>3</v>
      </c>
      <c r="N15" s="213"/>
      <c r="O15" s="213">
        <f t="shared" si="0"/>
        <v>12</v>
      </c>
    </row>
    <row r="16" spans="1:15" x14ac:dyDescent="0.2">
      <c r="A16" s="14" t="s">
        <v>167</v>
      </c>
      <c r="B16" s="36"/>
      <c r="C16" s="24"/>
      <c r="D16" s="24"/>
      <c r="E16" s="24"/>
      <c r="F16" s="24"/>
      <c r="G16" s="24"/>
      <c r="H16" s="34"/>
      <c r="J16" s="23"/>
      <c r="K16" t="s">
        <v>19</v>
      </c>
      <c r="M16" s="213">
        <v>7</v>
      </c>
      <c r="N16" s="213"/>
      <c r="O16" s="213">
        <f t="shared" si="0"/>
        <v>33</v>
      </c>
    </row>
    <row r="17" spans="1:15" x14ac:dyDescent="0.2">
      <c r="A17" s="14" t="s">
        <v>168</v>
      </c>
      <c r="B17" s="36" t="s">
        <v>8</v>
      </c>
      <c r="C17" s="20"/>
      <c r="D17" s="16"/>
      <c r="E17" s="20"/>
      <c r="F17" s="25"/>
      <c r="G17" s="22"/>
      <c r="H17" s="215"/>
      <c r="J17" s="24"/>
      <c r="K17" t="s">
        <v>22</v>
      </c>
      <c r="M17" s="213">
        <v>24</v>
      </c>
      <c r="N17" s="213"/>
      <c r="O17" s="213">
        <f t="shared" si="0"/>
        <v>114</v>
      </c>
    </row>
    <row r="18" spans="1:15" x14ac:dyDescent="0.2">
      <c r="A18" s="14" t="s">
        <v>169</v>
      </c>
      <c r="B18" s="36" t="s">
        <v>8</v>
      </c>
      <c r="C18" s="20"/>
      <c r="D18" s="16"/>
      <c r="E18" s="20"/>
      <c r="F18" s="25"/>
      <c r="G18" s="22"/>
      <c r="H18" s="32"/>
      <c r="J18" s="25"/>
      <c r="K18" t="s">
        <v>23</v>
      </c>
      <c r="M18" s="213">
        <v>3</v>
      </c>
      <c r="N18" s="213"/>
      <c r="O18" s="213">
        <f t="shared" si="0"/>
        <v>12</v>
      </c>
    </row>
    <row r="19" spans="1:15" x14ac:dyDescent="0.2">
      <c r="A19" s="14" t="s">
        <v>170</v>
      </c>
      <c r="B19" s="36"/>
      <c r="C19" s="20"/>
      <c r="D19" s="26"/>
      <c r="E19" s="20"/>
      <c r="F19" s="25"/>
      <c r="G19" s="22"/>
      <c r="H19" s="32"/>
      <c r="J19" s="26"/>
      <c r="K19" t="s">
        <v>17</v>
      </c>
      <c r="M19" s="213">
        <v>4</v>
      </c>
      <c r="N19" s="213"/>
      <c r="O19" s="213">
        <f t="shared" si="0"/>
        <v>27</v>
      </c>
    </row>
    <row r="20" spans="1:15" ht="13.5" thickBot="1" x14ac:dyDescent="0.25">
      <c r="A20" s="27" t="s">
        <v>171</v>
      </c>
      <c r="B20" s="37"/>
      <c r="C20" s="28"/>
      <c r="D20" s="28"/>
      <c r="E20" s="28"/>
      <c r="F20" s="216"/>
      <c r="G20" s="216"/>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45</v>
      </c>
      <c r="B23" s="7">
        <v>7</v>
      </c>
      <c r="C23" s="7">
        <v>8</v>
      </c>
      <c r="D23" s="7">
        <v>9</v>
      </c>
      <c r="E23" s="7">
        <v>10</v>
      </c>
      <c r="F23" s="7">
        <v>11</v>
      </c>
      <c r="G23" s="7">
        <v>12</v>
      </c>
      <c r="H23" s="29">
        <v>13</v>
      </c>
      <c r="M23" s="8" t="s">
        <v>20</v>
      </c>
    </row>
    <row r="24" spans="1:15" x14ac:dyDescent="0.2">
      <c r="A24" s="13"/>
      <c r="B24" s="10"/>
      <c r="C24" s="10"/>
      <c r="D24" s="10"/>
      <c r="E24" s="10"/>
      <c r="F24" s="11"/>
      <c r="G24" s="11"/>
      <c r="H24" s="30"/>
      <c r="M24" s="214">
        <f>SUM(M25:M34)</f>
        <v>105</v>
      </c>
    </row>
    <row r="25" spans="1:15" x14ac:dyDescent="0.2">
      <c r="A25" s="14" t="s">
        <v>9</v>
      </c>
      <c r="B25" s="16" t="s">
        <v>8</v>
      </c>
      <c r="C25" s="16"/>
      <c r="D25" s="16"/>
      <c r="E25" s="16"/>
      <c r="F25" s="16"/>
      <c r="G25" s="16"/>
      <c r="H25" s="31"/>
      <c r="J25" s="16"/>
      <c r="K25" t="s">
        <v>15</v>
      </c>
      <c r="M25" s="213">
        <v>19</v>
      </c>
    </row>
    <row r="26" spans="1:15" x14ac:dyDescent="0.2">
      <c r="A26" s="14" t="s">
        <v>10</v>
      </c>
      <c r="B26" s="17"/>
      <c r="C26" s="16"/>
      <c r="D26" s="17"/>
      <c r="E26" s="16"/>
      <c r="F26" s="17"/>
      <c r="G26" s="16"/>
      <c r="H26" s="32"/>
      <c r="J26" s="17"/>
      <c r="K26" t="s">
        <v>16</v>
      </c>
      <c r="M26" s="213">
        <v>9</v>
      </c>
    </row>
    <row r="27" spans="1:15" x14ac:dyDescent="0.2">
      <c r="A27" s="14" t="s">
        <v>11</v>
      </c>
      <c r="B27" s="17"/>
      <c r="C27" s="17"/>
      <c r="D27" s="17"/>
      <c r="E27" s="17"/>
      <c r="F27" s="17"/>
      <c r="G27" s="17"/>
      <c r="H27" s="32"/>
      <c r="J27" s="18"/>
      <c r="K27" t="s">
        <v>24</v>
      </c>
      <c r="M27" s="213">
        <v>5</v>
      </c>
    </row>
    <row r="28" spans="1:15" x14ac:dyDescent="0.2">
      <c r="A28" s="15" t="s">
        <v>12</v>
      </c>
      <c r="B28" s="19"/>
      <c r="C28" s="19"/>
      <c r="D28" s="19"/>
      <c r="E28" s="19"/>
      <c r="F28" s="19"/>
      <c r="G28" s="24"/>
      <c r="H28" s="34"/>
      <c r="J28" s="19"/>
      <c r="K28" t="s">
        <v>21</v>
      </c>
      <c r="M28" s="213">
        <v>15</v>
      </c>
    </row>
    <row r="29" spans="1:15" x14ac:dyDescent="0.2">
      <c r="A29" s="14" t="s">
        <v>13</v>
      </c>
      <c r="B29" s="23"/>
      <c r="C29" s="23"/>
      <c r="D29" s="18"/>
      <c r="E29" s="23"/>
      <c r="F29" s="23"/>
      <c r="G29" s="20"/>
      <c r="H29" s="33"/>
      <c r="J29" s="20"/>
      <c r="K29" t="s">
        <v>18</v>
      </c>
      <c r="M29" s="213">
        <v>10</v>
      </c>
    </row>
    <row r="30" spans="1:15" x14ac:dyDescent="0.2">
      <c r="A30" s="14" t="s">
        <v>14</v>
      </c>
      <c r="B30" s="16" t="s">
        <v>8</v>
      </c>
      <c r="C30" s="16"/>
      <c r="D30" s="16"/>
      <c r="E30" s="16"/>
      <c r="F30" s="16"/>
      <c r="G30" s="20"/>
      <c r="H30" s="33"/>
      <c r="J30" s="21"/>
      <c r="K30" t="s">
        <v>25</v>
      </c>
      <c r="M30" s="213">
        <v>3</v>
      </c>
    </row>
    <row r="31" spans="1:15" x14ac:dyDescent="0.2">
      <c r="A31" s="14" t="s">
        <v>167</v>
      </c>
      <c r="B31" s="24"/>
      <c r="C31" s="24"/>
      <c r="D31" s="24"/>
      <c r="E31" s="24"/>
      <c r="F31" s="24"/>
      <c r="G31" s="24"/>
      <c r="H31" s="34"/>
      <c r="J31" s="23"/>
      <c r="K31" t="s">
        <v>19</v>
      </c>
      <c r="M31" s="213">
        <v>8</v>
      </c>
    </row>
    <row r="32" spans="1:15" x14ac:dyDescent="0.2">
      <c r="A32" s="14" t="s">
        <v>168</v>
      </c>
      <c r="B32" s="16" t="s">
        <v>8</v>
      </c>
      <c r="C32" s="20"/>
      <c r="D32" s="16"/>
      <c r="E32" s="20"/>
      <c r="F32" s="25"/>
      <c r="G32" s="22"/>
      <c r="H32" s="215"/>
      <c r="J32" s="24"/>
      <c r="K32" t="s">
        <v>22</v>
      </c>
      <c r="M32" s="213">
        <v>27</v>
      </c>
    </row>
    <row r="33" spans="1:13" x14ac:dyDescent="0.2">
      <c r="A33" s="14" t="s">
        <v>169</v>
      </c>
      <c r="B33" s="16" t="s">
        <v>8</v>
      </c>
      <c r="C33" s="20"/>
      <c r="D33" s="16"/>
      <c r="E33" s="20"/>
      <c r="F33" s="25"/>
      <c r="G33" s="22"/>
      <c r="H33" s="32"/>
      <c r="J33" s="25"/>
      <c r="K33" t="s">
        <v>23</v>
      </c>
      <c r="M33" s="213">
        <v>3</v>
      </c>
    </row>
    <row r="34" spans="1:13" x14ac:dyDescent="0.2">
      <c r="A34" s="14" t="s">
        <v>170</v>
      </c>
      <c r="B34" s="26"/>
      <c r="C34" s="20"/>
      <c r="D34" s="26"/>
      <c r="E34" s="20"/>
      <c r="F34" s="25"/>
      <c r="G34" s="22"/>
      <c r="H34" s="32"/>
      <c r="J34" s="26"/>
      <c r="K34" t="s">
        <v>17</v>
      </c>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46</v>
      </c>
      <c r="B38" s="7">
        <v>14</v>
      </c>
      <c r="C38" s="7">
        <v>15</v>
      </c>
      <c r="D38" s="7">
        <v>16</v>
      </c>
      <c r="E38" s="7">
        <v>17</v>
      </c>
      <c r="F38" s="7">
        <v>15</v>
      </c>
      <c r="G38" s="7">
        <v>16</v>
      </c>
      <c r="H38" s="29">
        <v>17</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47</v>
      </c>
      <c r="B53" s="7">
        <v>21</v>
      </c>
      <c r="C53" s="7">
        <v>22</v>
      </c>
      <c r="D53" s="7">
        <v>23</v>
      </c>
      <c r="E53" s="7">
        <v>24</v>
      </c>
      <c r="F53" s="7">
        <v>25</v>
      </c>
      <c r="G53" s="7">
        <v>26</v>
      </c>
      <c r="H53" s="29">
        <v>27</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48</v>
      </c>
      <c r="B68" s="7">
        <v>28</v>
      </c>
      <c r="C68" s="7">
        <v>29</v>
      </c>
      <c r="D68" s="7">
        <v>30</v>
      </c>
      <c r="E68" s="7" t="s">
        <v>8</v>
      </c>
      <c r="F68" s="7" t="s">
        <v>8</v>
      </c>
      <c r="G68" s="7" t="s">
        <v>8</v>
      </c>
      <c r="H68" s="29" t="s">
        <v>8</v>
      </c>
      <c r="M68" s="8" t="s">
        <v>20</v>
      </c>
    </row>
    <row r="69" spans="1:13" x14ac:dyDescent="0.2">
      <c r="A69" s="13"/>
      <c r="B69" s="10"/>
      <c r="C69" s="10"/>
      <c r="D69" s="10"/>
      <c r="E69" s="10"/>
      <c r="F69" s="11"/>
      <c r="G69" s="11"/>
      <c r="H69" s="30"/>
      <c r="M69" s="214">
        <f>SUM(M70:M79)</f>
        <v>45</v>
      </c>
    </row>
    <row r="70" spans="1:13" x14ac:dyDescent="0.2">
      <c r="A70" s="14" t="s">
        <v>9</v>
      </c>
      <c r="B70" s="16" t="s">
        <v>8</v>
      </c>
      <c r="C70" s="16"/>
      <c r="D70" s="16"/>
      <c r="E70" s="36"/>
      <c r="F70" s="36"/>
      <c r="G70" s="36"/>
      <c r="H70" s="73"/>
      <c r="J70" s="16"/>
      <c r="K70" t="s">
        <v>15</v>
      </c>
      <c r="M70" s="213">
        <v>11</v>
      </c>
    </row>
    <row r="71" spans="1:13" x14ac:dyDescent="0.2">
      <c r="A71" s="14" t="s">
        <v>10</v>
      </c>
      <c r="B71" s="17"/>
      <c r="C71" s="16"/>
      <c r="D71" s="17"/>
      <c r="E71" s="36"/>
      <c r="F71" s="36"/>
      <c r="G71" s="36"/>
      <c r="H71" s="73"/>
      <c r="J71" s="17"/>
      <c r="K71" t="s">
        <v>16</v>
      </c>
      <c r="M71" s="213">
        <v>5</v>
      </c>
    </row>
    <row r="72" spans="1:13" x14ac:dyDescent="0.2">
      <c r="A72" s="14" t="s">
        <v>11</v>
      </c>
      <c r="B72" s="17"/>
      <c r="C72" s="17"/>
      <c r="D72" s="17"/>
      <c r="E72" s="36"/>
      <c r="F72" s="36"/>
      <c r="G72" s="36"/>
      <c r="H72" s="73"/>
      <c r="J72" s="18"/>
      <c r="K72" t="s">
        <v>24</v>
      </c>
      <c r="M72" s="213">
        <v>1</v>
      </c>
    </row>
    <row r="73" spans="1:13" x14ac:dyDescent="0.2">
      <c r="A73" s="15" t="s">
        <v>12</v>
      </c>
      <c r="B73" s="19"/>
      <c r="C73" s="19"/>
      <c r="D73" s="19"/>
      <c r="E73" s="36"/>
      <c r="F73" s="36"/>
      <c r="G73" s="36"/>
      <c r="H73" s="73"/>
      <c r="J73" s="19"/>
      <c r="K73" t="s">
        <v>21</v>
      </c>
      <c r="M73" s="213">
        <v>9</v>
      </c>
    </row>
    <row r="74" spans="1:13" x14ac:dyDescent="0.2">
      <c r="A74" s="14" t="s">
        <v>13</v>
      </c>
      <c r="B74" s="23"/>
      <c r="C74" s="23"/>
      <c r="D74" s="18"/>
      <c r="E74" s="36"/>
      <c r="F74" s="36"/>
      <c r="G74" s="36"/>
      <c r="H74" s="73"/>
      <c r="J74" s="20"/>
      <c r="K74" t="s">
        <v>18</v>
      </c>
      <c r="M74" s="213">
        <v>3</v>
      </c>
    </row>
    <row r="75" spans="1:13" x14ac:dyDescent="0.2">
      <c r="A75" s="14" t="s">
        <v>14</v>
      </c>
      <c r="B75" s="16" t="s">
        <v>8</v>
      </c>
      <c r="C75" s="16"/>
      <c r="D75" s="16"/>
      <c r="E75" s="36"/>
      <c r="F75" s="36"/>
      <c r="G75" s="36"/>
      <c r="H75" s="73"/>
      <c r="J75" s="21"/>
      <c r="K75" t="s">
        <v>25</v>
      </c>
      <c r="M75" s="213">
        <v>0</v>
      </c>
    </row>
    <row r="76" spans="1:13" x14ac:dyDescent="0.2">
      <c r="A76" s="14" t="s">
        <v>167</v>
      </c>
      <c r="B76" s="24"/>
      <c r="C76" s="24"/>
      <c r="D76" s="24"/>
      <c r="E76" s="36"/>
      <c r="F76" s="36"/>
      <c r="G76" s="36"/>
      <c r="H76" s="73"/>
      <c r="J76" s="23"/>
      <c r="K76" t="s">
        <v>19</v>
      </c>
      <c r="M76" s="213">
        <v>2</v>
      </c>
    </row>
    <row r="77" spans="1:13" x14ac:dyDescent="0.2">
      <c r="A77" s="14" t="s">
        <v>168</v>
      </c>
      <c r="B77" s="16" t="s">
        <v>8</v>
      </c>
      <c r="C77" s="20"/>
      <c r="D77" s="16"/>
      <c r="E77" s="36"/>
      <c r="F77" s="36"/>
      <c r="G77" s="36"/>
      <c r="H77" s="73"/>
      <c r="J77" s="24"/>
      <c r="K77" t="s">
        <v>22</v>
      </c>
      <c r="M77" s="213">
        <v>9</v>
      </c>
    </row>
    <row r="78" spans="1:13" x14ac:dyDescent="0.2">
      <c r="A78" s="14" t="s">
        <v>169</v>
      </c>
      <c r="B78" s="16" t="s">
        <v>8</v>
      </c>
      <c r="C78" s="20"/>
      <c r="D78" s="16"/>
      <c r="E78" s="36"/>
      <c r="F78" s="36"/>
      <c r="G78" s="36"/>
      <c r="H78" s="73"/>
      <c r="J78" s="25"/>
      <c r="K78" t="s">
        <v>23</v>
      </c>
      <c r="M78" s="213">
        <v>0</v>
      </c>
    </row>
    <row r="79" spans="1:13" x14ac:dyDescent="0.2">
      <c r="A79" s="14" t="s">
        <v>170</v>
      </c>
      <c r="B79" s="26"/>
      <c r="C79" s="20"/>
      <c r="D79" s="26"/>
      <c r="E79" s="36"/>
      <c r="F79" s="36"/>
      <c r="G79" s="36"/>
      <c r="H79" s="73"/>
      <c r="J79" s="26"/>
      <c r="K79" t="s">
        <v>17</v>
      </c>
      <c r="M79" s="213">
        <v>5</v>
      </c>
    </row>
    <row r="80" spans="1:13" ht="13.5" thickBot="1" x14ac:dyDescent="0.25">
      <c r="A80" s="27" t="s">
        <v>171</v>
      </c>
      <c r="B80" s="28"/>
      <c r="C80" s="28"/>
      <c r="D80" s="28"/>
      <c r="E80" s="37"/>
      <c r="F80" s="37"/>
      <c r="G80" s="37"/>
      <c r="H80" s="74"/>
    </row>
  </sheetData>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6"/>
  <sheetViews>
    <sheetView workbookViewId="0">
      <selection activeCell="O1" sqref="A1:O97"/>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s>
  <sheetData>
    <row r="2" spans="1:15" ht="15.75" x14ac:dyDescent="0.25">
      <c r="F2" s="343" t="s">
        <v>227</v>
      </c>
    </row>
    <row r="3" spans="1:15" ht="18" x14ac:dyDescent="0.25">
      <c r="F3" s="342" t="s">
        <v>207</v>
      </c>
    </row>
    <row r="4" spans="1:15" ht="18" x14ac:dyDescent="0.25">
      <c r="F4" s="342" t="s">
        <v>216</v>
      </c>
    </row>
    <row r="6" spans="1:15" x14ac:dyDescent="0.2">
      <c r="A6" s="2">
        <v>2016</v>
      </c>
      <c r="E6" s="357" t="s">
        <v>42</v>
      </c>
    </row>
    <row r="7" spans="1:15" ht="13.5" thickBot="1" x14ac:dyDescent="0.25">
      <c r="B7" s="5" t="s">
        <v>1</v>
      </c>
      <c r="C7" s="5" t="s">
        <v>2</v>
      </c>
      <c r="D7" s="5" t="s">
        <v>3</v>
      </c>
      <c r="E7" s="5" t="s">
        <v>4</v>
      </c>
      <c r="F7" s="5" t="s">
        <v>5</v>
      </c>
      <c r="G7" s="5" t="s">
        <v>7</v>
      </c>
      <c r="H7" s="5" t="s">
        <v>6</v>
      </c>
    </row>
    <row r="8" spans="1:15" ht="13.5" thickBot="1" x14ac:dyDescent="0.25">
      <c r="A8" s="12">
        <v>39</v>
      </c>
      <c r="B8" s="6"/>
      <c r="C8" s="6"/>
      <c r="D8" s="6"/>
      <c r="E8" s="6"/>
      <c r="F8" s="7" t="s">
        <v>8</v>
      </c>
      <c r="G8" s="7">
        <v>1</v>
      </c>
      <c r="H8" s="29">
        <v>2</v>
      </c>
      <c r="M8" s="8" t="s">
        <v>26</v>
      </c>
      <c r="O8" s="8" t="s">
        <v>27</v>
      </c>
    </row>
    <row r="9" spans="1:15" x14ac:dyDescent="0.2">
      <c r="A9" s="13"/>
      <c r="B9" s="10"/>
      <c r="C9" s="10"/>
      <c r="D9" s="10"/>
      <c r="E9" s="10"/>
      <c r="F9" s="11"/>
      <c r="G9" s="11"/>
      <c r="H9" s="30"/>
      <c r="M9" s="214">
        <f>SUM(M10:M19)</f>
        <v>30</v>
      </c>
      <c r="N9" s="213"/>
      <c r="O9" s="214">
        <f>SUM(O10:O19)</f>
        <v>465</v>
      </c>
    </row>
    <row r="10" spans="1:15" x14ac:dyDescent="0.2">
      <c r="A10" s="14" t="s">
        <v>9</v>
      </c>
      <c r="B10" s="36" t="s">
        <v>8</v>
      </c>
      <c r="C10" s="36"/>
      <c r="D10" s="36"/>
      <c r="E10" s="36"/>
      <c r="F10" s="36"/>
      <c r="G10" s="16"/>
      <c r="H10" s="31"/>
      <c r="J10" s="16"/>
      <c r="K10" t="s">
        <v>15</v>
      </c>
      <c r="M10" s="213">
        <v>3</v>
      </c>
      <c r="N10" s="213"/>
      <c r="O10" s="213">
        <f t="shared" ref="O10:O19" si="0">(M10+M25+M40+M55+M70+M86)</f>
        <v>83</v>
      </c>
    </row>
    <row r="11" spans="1:15" x14ac:dyDescent="0.2">
      <c r="A11" s="14" t="s">
        <v>10</v>
      </c>
      <c r="B11" s="36"/>
      <c r="C11" s="36"/>
      <c r="D11" s="36"/>
      <c r="E11" s="36"/>
      <c r="F11" s="36"/>
      <c r="G11" s="16"/>
      <c r="H11" s="32"/>
      <c r="J11" s="17"/>
      <c r="K11" t="s">
        <v>16</v>
      </c>
      <c r="M11" s="213">
        <v>1</v>
      </c>
      <c r="N11" s="213"/>
      <c r="O11" s="213">
        <f t="shared" si="0"/>
        <v>39</v>
      </c>
    </row>
    <row r="12" spans="1:15" x14ac:dyDescent="0.2">
      <c r="A12" s="14" t="s">
        <v>11</v>
      </c>
      <c r="B12" s="36"/>
      <c r="C12" s="36"/>
      <c r="D12" s="36"/>
      <c r="E12" s="36"/>
      <c r="F12" s="36"/>
      <c r="G12" s="17"/>
      <c r="H12" s="32"/>
      <c r="J12" s="18"/>
      <c r="K12" t="s">
        <v>24</v>
      </c>
      <c r="M12" s="213">
        <v>4</v>
      </c>
      <c r="N12" s="213"/>
      <c r="O12" s="213">
        <f t="shared" si="0"/>
        <v>24</v>
      </c>
    </row>
    <row r="13" spans="1:15" x14ac:dyDescent="0.2">
      <c r="A13" s="15" t="s">
        <v>12</v>
      </c>
      <c r="B13" s="36"/>
      <c r="C13" s="36"/>
      <c r="D13" s="36"/>
      <c r="E13" s="36"/>
      <c r="F13" s="36"/>
      <c r="G13" s="24"/>
      <c r="H13" s="34"/>
      <c r="J13" s="19"/>
      <c r="K13" t="s">
        <v>21</v>
      </c>
      <c r="M13" s="213">
        <v>0</v>
      </c>
      <c r="N13" s="213"/>
      <c r="O13" s="213">
        <f t="shared" si="0"/>
        <v>63</v>
      </c>
    </row>
    <row r="14" spans="1:15" x14ac:dyDescent="0.2">
      <c r="A14" s="14" t="s">
        <v>13</v>
      </c>
      <c r="B14" s="36"/>
      <c r="C14" s="36"/>
      <c r="D14" s="36"/>
      <c r="E14" s="36"/>
      <c r="F14" s="36"/>
      <c r="G14" s="20"/>
      <c r="H14" s="33"/>
      <c r="J14" s="20"/>
      <c r="K14" t="s">
        <v>18</v>
      </c>
      <c r="M14" s="213">
        <v>4</v>
      </c>
      <c r="N14" s="213"/>
      <c r="O14" s="213">
        <f t="shared" si="0"/>
        <v>44</v>
      </c>
    </row>
    <row r="15" spans="1:15" x14ac:dyDescent="0.2">
      <c r="A15" s="14" t="s">
        <v>14</v>
      </c>
      <c r="B15" s="36" t="s">
        <v>8</v>
      </c>
      <c r="C15" s="36"/>
      <c r="D15" s="36"/>
      <c r="E15" s="36"/>
      <c r="F15" s="36"/>
      <c r="G15" s="20"/>
      <c r="H15" s="33"/>
      <c r="J15" s="21"/>
      <c r="K15" t="s">
        <v>25</v>
      </c>
      <c r="M15" s="213">
        <v>3</v>
      </c>
      <c r="N15" s="213"/>
      <c r="O15" s="213">
        <f t="shared" si="0"/>
        <v>15</v>
      </c>
    </row>
    <row r="16" spans="1:15" x14ac:dyDescent="0.2">
      <c r="A16" s="14" t="s">
        <v>167</v>
      </c>
      <c r="B16" s="36"/>
      <c r="C16" s="36"/>
      <c r="D16" s="36"/>
      <c r="E16" s="36"/>
      <c r="F16" s="36"/>
      <c r="G16" s="24"/>
      <c r="H16" s="34"/>
      <c r="J16" s="23"/>
      <c r="K16" t="s">
        <v>19</v>
      </c>
      <c r="M16" s="213">
        <v>3</v>
      </c>
      <c r="N16" s="213"/>
      <c r="O16" s="213">
        <f t="shared" si="0"/>
        <v>36</v>
      </c>
    </row>
    <row r="17" spans="1:15" x14ac:dyDescent="0.2">
      <c r="A17" s="14" t="s">
        <v>168</v>
      </c>
      <c r="B17" s="36" t="s">
        <v>8</v>
      </c>
      <c r="C17" s="36"/>
      <c r="D17" s="36"/>
      <c r="E17" s="36"/>
      <c r="F17" s="36"/>
      <c r="G17" s="22"/>
      <c r="H17" s="215"/>
      <c r="J17" s="24"/>
      <c r="K17" t="s">
        <v>22</v>
      </c>
      <c r="M17" s="213">
        <v>12</v>
      </c>
      <c r="N17" s="213"/>
      <c r="O17" s="213">
        <f t="shared" si="0"/>
        <v>123</v>
      </c>
    </row>
    <row r="18" spans="1:15" x14ac:dyDescent="0.2">
      <c r="A18" s="14" t="s">
        <v>169</v>
      </c>
      <c r="B18" s="36" t="s">
        <v>8</v>
      </c>
      <c r="C18" s="36"/>
      <c r="D18" s="36"/>
      <c r="E18" s="36"/>
      <c r="F18" s="36"/>
      <c r="G18" s="22"/>
      <c r="H18" s="32"/>
      <c r="J18" s="25"/>
      <c r="K18" t="s">
        <v>23</v>
      </c>
      <c r="M18" s="213">
        <v>0</v>
      </c>
      <c r="N18" s="213"/>
      <c r="O18" s="213">
        <f t="shared" si="0"/>
        <v>12</v>
      </c>
    </row>
    <row r="19" spans="1:15" x14ac:dyDescent="0.2">
      <c r="A19" s="14" t="s">
        <v>170</v>
      </c>
      <c r="B19" s="36"/>
      <c r="C19" s="36"/>
      <c r="D19" s="36"/>
      <c r="E19" s="36"/>
      <c r="F19" s="36"/>
      <c r="G19" s="22"/>
      <c r="H19" s="32"/>
      <c r="J19" s="26"/>
      <c r="K19" t="s">
        <v>17</v>
      </c>
      <c r="M19" s="213">
        <v>0</v>
      </c>
      <c r="N19" s="213"/>
      <c r="O19" s="213">
        <f t="shared" si="0"/>
        <v>26</v>
      </c>
    </row>
    <row r="20" spans="1:15" ht="13.5" thickBot="1" x14ac:dyDescent="0.25">
      <c r="A20" s="27" t="s">
        <v>171</v>
      </c>
      <c r="B20" s="37"/>
      <c r="C20" s="37"/>
      <c r="D20" s="37"/>
      <c r="E20" s="37"/>
      <c r="F20" s="37"/>
      <c r="G20" s="216"/>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40</v>
      </c>
      <c r="B23" s="7">
        <v>3</v>
      </c>
      <c r="C23" s="7">
        <v>4</v>
      </c>
      <c r="D23" s="7">
        <v>5</v>
      </c>
      <c r="E23" s="7">
        <v>6</v>
      </c>
      <c r="F23" s="7">
        <v>7</v>
      </c>
      <c r="G23" s="7">
        <v>8</v>
      </c>
      <c r="H23" s="29">
        <v>9</v>
      </c>
      <c r="M23" s="8" t="s">
        <v>20</v>
      </c>
    </row>
    <row r="24" spans="1:15" x14ac:dyDescent="0.2">
      <c r="A24" s="13"/>
      <c r="B24" s="10"/>
      <c r="C24" s="10"/>
      <c r="D24" s="10"/>
      <c r="E24" s="10"/>
      <c r="F24" s="11"/>
      <c r="G24" s="11"/>
      <c r="H24" s="30"/>
      <c r="M24" s="214">
        <f>SUM(M25:M34)</f>
        <v>105</v>
      </c>
    </row>
    <row r="25" spans="1:15" x14ac:dyDescent="0.2">
      <c r="A25" s="14" t="s">
        <v>9</v>
      </c>
      <c r="B25" s="16" t="s">
        <v>8</v>
      </c>
      <c r="C25" s="16"/>
      <c r="D25" s="16"/>
      <c r="E25" s="16"/>
      <c r="F25" s="16"/>
      <c r="G25" s="16"/>
      <c r="H25" s="31"/>
      <c r="J25" s="16"/>
      <c r="K25" t="s">
        <v>15</v>
      </c>
      <c r="M25" s="213">
        <v>19</v>
      </c>
    </row>
    <row r="26" spans="1:15" x14ac:dyDescent="0.2">
      <c r="A26" s="14" t="s">
        <v>10</v>
      </c>
      <c r="B26" s="17"/>
      <c r="C26" s="16"/>
      <c r="D26" s="17"/>
      <c r="E26" s="16"/>
      <c r="F26" s="17"/>
      <c r="G26" s="16"/>
      <c r="H26" s="32"/>
      <c r="J26" s="17"/>
      <c r="K26" t="s">
        <v>16</v>
      </c>
      <c r="M26" s="213">
        <v>9</v>
      </c>
    </row>
    <row r="27" spans="1:15" x14ac:dyDescent="0.2">
      <c r="A27" s="14" t="s">
        <v>11</v>
      </c>
      <c r="B27" s="17"/>
      <c r="C27" s="17"/>
      <c r="D27" s="17"/>
      <c r="E27" s="17"/>
      <c r="F27" s="17"/>
      <c r="G27" s="17"/>
      <c r="H27" s="32"/>
      <c r="J27" s="18"/>
      <c r="K27" t="s">
        <v>24</v>
      </c>
      <c r="M27" s="213">
        <v>5</v>
      </c>
    </row>
    <row r="28" spans="1:15" x14ac:dyDescent="0.2">
      <c r="A28" s="15" t="s">
        <v>12</v>
      </c>
      <c r="B28" s="19"/>
      <c r="C28" s="19"/>
      <c r="D28" s="19"/>
      <c r="E28" s="19"/>
      <c r="F28" s="19"/>
      <c r="G28" s="24"/>
      <c r="H28" s="34"/>
      <c r="J28" s="19"/>
      <c r="K28" t="s">
        <v>21</v>
      </c>
      <c r="M28" s="213">
        <v>15</v>
      </c>
    </row>
    <row r="29" spans="1:15" x14ac:dyDescent="0.2">
      <c r="A29" s="14" t="s">
        <v>13</v>
      </c>
      <c r="B29" s="23"/>
      <c r="C29" s="23"/>
      <c r="D29" s="18"/>
      <c r="E29" s="23"/>
      <c r="F29" s="23"/>
      <c r="G29" s="20"/>
      <c r="H29" s="33"/>
      <c r="J29" s="20"/>
      <c r="K29" t="s">
        <v>18</v>
      </c>
      <c r="M29" s="213">
        <v>10</v>
      </c>
    </row>
    <row r="30" spans="1:15" x14ac:dyDescent="0.2">
      <c r="A30" s="14" t="s">
        <v>14</v>
      </c>
      <c r="B30" s="16" t="s">
        <v>8</v>
      </c>
      <c r="C30" s="16"/>
      <c r="D30" s="16"/>
      <c r="E30" s="16"/>
      <c r="F30" s="16"/>
      <c r="G30" s="20"/>
      <c r="H30" s="33"/>
      <c r="J30" s="21"/>
      <c r="K30" t="s">
        <v>25</v>
      </c>
      <c r="M30" s="213">
        <v>3</v>
      </c>
    </row>
    <row r="31" spans="1:15" x14ac:dyDescent="0.2">
      <c r="A31" s="14" t="s">
        <v>167</v>
      </c>
      <c r="B31" s="24"/>
      <c r="C31" s="24"/>
      <c r="D31" s="24"/>
      <c r="E31" s="24"/>
      <c r="F31" s="24"/>
      <c r="G31" s="24"/>
      <c r="H31" s="34"/>
      <c r="J31" s="23"/>
      <c r="K31" t="s">
        <v>19</v>
      </c>
      <c r="M31" s="213">
        <v>8</v>
      </c>
    </row>
    <row r="32" spans="1:15" x14ac:dyDescent="0.2">
      <c r="A32" s="14" t="s">
        <v>168</v>
      </c>
      <c r="B32" s="16" t="s">
        <v>8</v>
      </c>
      <c r="C32" s="20"/>
      <c r="D32" s="16"/>
      <c r="E32" s="20"/>
      <c r="F32" s="25"/>
      <c r="G32" s="22"/>
      <c r="H32" s="215"/>
      <c r="J32" s="24"/>
      <c r="K32" t="s">
        <v>22</v>
      </c>
      <c r="M32" s="213">
        <v>27</v>
      </c>
    </row>
    <row r="33" spans="1:13" x14ac:dyDescent="0.2">
      <c r="A33" s="14" t="s">
        <v>169</v>
      </c>
      <c r="B33" s="16" t="s">
        <v>8</v>
      </c>
      <c r="C33" s="20"/>
      <c r="D33" s="16"/>
      <c r="E33" s="20"/>
      <c r="F33" s="25"/>
      <c r="G33" s="22"/>
      <c r="H33" s="32"/>
      <c r="J33" s="25"/>
      <c r="K33" t="s">
        <v>23</v>
      </c>
      <c r="M33" s="213">
        <v>3</v>
      </c>
    </row>
    <row r="34" spans="1:13" x14ac:dyDescent="0.2">
      <c r="A34" s="14" t="s">
        <v>170</v>
      </c>
      <c r="B34" s="26"/>
      <c r="C34" s="20"/>
      <c r="D34" s="26"/>
      <c r="E34" s="20"/>
      <c r="F34" s="25"/>
      <c r="G34" s="22"/>
      <c r="H34" s="32"/>
      <c r="J34" s="26"/>
      <c r="K34" t="s">
        <v>17</v>
      </c>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41</v>
      </c>
      <c r="B38" s="7">
        <v>10</v>
      </c>
      <c r="C38" s="7">
        <v>11</v>
      </c>
      <c r="D38" s="7">
        <v>12</v>
      </c>
      <c r="E38" s="7">
        <v>13</v>
      </c>
      <c r="F38" s="7">
        <v>14</v>
      </c>
      <c r="G38" s="7">
        <v>15</v>
      </c>
      <c r="H38" s="29">
        <v>16</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42</v>
      </c>
      <c r="B53" s="7">
        <v>17</v>
      </c>
      <c r="C53" s="7">
        <v>18</v>
      </c>
      <c r="D53" s="7">
        <v>19</v>
      </c>
      <c r="E53" s="7">
        <v>20</v>
      </c>
      <c r="F53" s="7">
        <v>21</v>
      </c>
      <c r="G53" s="7">
        <v>22</v>
      </c>
      <c r="H53" s="29">
        <v>23</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43</v>
      </c>
      <c r="B68" s="7">
        <v>24</v>
      </c>
      <c r="C68" s="7">
        <v>25</v>
      </c>
      <c r="D68" s="7">
        <v>26</v>
      </c>
      <c r="E68" s="7">
        <v>27</v>
      </c>
      <c r="F68" s="7">
        <v>28</v>
      </c>
      <c r="G68" s="7">
        <v>29</v>
      </c>
      <c r="H68" s="29">
        <v>30</v>
      </c>
      <c r="M68" s="8" t="s">
        <v>20</v>
      </c>
    </row>
    <row r="69" spans="1:13" x14ac:dyDescent="0.2">
      <c r="A69" s="13"/>
      <c r="B69" s="10"/>
      <c r="C69" s="10"/>
      <c r="D69" s="10"/>
      <c r="E69" s="10"/>
      <c r="F69" s="11"/>
      <c r="G69" s="11"/>
      <c r="H69" s="30"/>
      <c r="M69" s="214">
        <f>SUM(M70:M79)</f>
        <v>105</v>
      </c>
    </row>
    <row r="70" spans="1:13" x14ac:dyDescent="0.2">
      <c r="A70" s="14" t="s">
        <v>9</v>
      </c>
      <c r="B70" s="16" t="s">
        <v>8</v>
      </c>
      <c r="C70" s="16"/>
      <c r="D70" s="16"/>
      <c r="E70" s="16"/>
      <c r="F70" s="16"/>
      <c r="G70" s="16"/>
      <c r="H70" s="31"/>
      <c r="J70" s="16"/>
      <c r="K70" t="s">
        <v>15</v>
      </c>
      <c r="M70" s="213">
        <v>19</v>
      </c>
    </row>
    <row r="71" spans="1:13" x14ac:dyDescent="0.2">
      <c r="A71" s="14" t="s">
        <v>10</v>
      </c>
      <c r="B71" s="17"/>
      <c r="C71" s="16"/>
      <c r="D71" s="17"/>
      <c r="E71" s="16"/>
      <c r="F71" s="17"/>
      <c r="G71" s="16"/>
      <c r="H71" s="32"/>
      <c r="J71" s="17"/>
      <c r="K71" t="s">
        <v>16</v>
      </c>
      <c r="M71" s="213">
        <v>9</v>
      </c>
    </row>
    <row r="72" spans="1:13" x14ac:dyDescent="0.2">
      <c r="A72" s="14" t="s">
        <v>11</v>
      </c>
      <c r="B72" s="17"/>
      <c r="C72" s="17"/>
      <c r="D72" s="17"/>
      <c r="E72" s="17"/>
      <c r="F72" s="17"/>
      <c r="G72" s="17"/>
      <c r="H72" s="32"/>
      <c r="J72" s="18"/>
      <c r="K72" t="s">
        <v>24</v>
      </c>
      <c r="M72" s="213">
        <v>5</v>
      </c>
    </row>
    <row r="73" spans="1:13" x14ac:dyDescent="0.2">
      <c r="A73" s="15" t="s">
        <v>12</v>
      </c>
      <c r="B73" s="19"/>
      <c r="C73" s="19"/>
      <c r="D73" s="19"/>
      <c r="E73" s="19"/>
      <c r="F73" s="19"/>
      <c r="G73" s="24"/>
      <c r="H73" s="34"/>
      <c r="J73" s="19"/>
      <c r="K73" t="s">
        <v>21</v>
      </c>
      <c r="M73" s="213">
        <v>15</v>
      </c>
    </row>
    <row r="74" spans="1:13" x14ac:dyDescent="0.2">
      <c r="A74" s="14" t="s">
        <v>13</v>
      </c>
      <c r="B74" s="23"/>
      <c r="C74" s="23"/>
      <c r="D74" s="18"/>
      <c r="E74" s="23"/>
      <c r="F74" s="23"/>
      <c r="G74" s="20"/>
      <c r="H74" s="33"/>
      <c r="J74" s="20"/>
      <c r="K74" t="s">
        <v>18</v>
      </c>
      <c r="M74" s="213">
        <v>10</v>
      </c>
    </row>
    <row r="75" spans="1:13" x14ac:dyDescent="0.2">
      <c r="A75" s="14" t="s">
        <v>14</v>
      </c>
      <c r="B75" s="16" t="s">
        <v>8</v>
      </c>
      <c r="C75" s="16"/>
      <c r="D75" s="16"/>
      <c r="E75" s="16"/>
      <c r="F75" s="16"/>
      <c r="G75" s="20"/>
      <c r="H75" s="33"/>
      <c r="J75" s="21"/>
      <c r="K75" t="s">
        <v>25</v>
      </c>
      <c r="M75" s="213">
        <v>3</v>
      </c>
    </row>
    <row r="76" spans="1:13" x14ac:dyDescent="0.2">
      <c r="A76" s="14" t="s">
        <v>167</v>
      </c>
      <c r="B76" s="24"/>
      <c r="C76" s="24"/>
      <c r="D76" s="24"/>
      <c r="E76" s="24"/>
      <c r="F76" s="24"/>
      <c r="G76" s="24"/>
      <c r="H76" s="34"/>
      <c r="J76" s="23"/>
      <c r="K76" t="s">
        <v>19</v>
      </c>
      <c r="M76" s="213">
        <v>8</v>
      </c>
    </row>
    <row r="77" spans="1:13" x14ac:dyDescent="0.2">
      <c r="A77" s="14" t="s">
        <v>168</v>
      </c>
      <c r="B77" s="16" t="s">
        <v>8</v>
      </c>
      <c r="C77" s="20"/>
      <c r="D77" s="16"/>
      <c r="E77" s="20"/>
      <c r="F77" s="25"/>
      <c r="G77" s="22"/>
      <c r="H77" s="215"/>
      <c r="J77" s="24"/>
      <c r="K77" t="s">
        <v>22</v>
      </c>
      <c r="M77" s="213">
        <v>27</v>
      </c>
    </row>
    <row r="78" spans="1:13" x14ac:dyDescent="0.2">
      <c r="A78" s="14" t="s">
        <v>169</v>
      </c>
      <c r="B78" s="16" t="s">
        <v>8</v>
      </c>
      <c r="C78" s="20"/>
      <c r="D78" s="16"/>
      <c r="E78" s="20"/>
      <c r="F78" s="25"/>
      <c r="G78" s="22"/>
      <c r="H78" s="32"/>
      <c r="J78" s="25"/>
      <c r="K78" t="s">
        <v>23</v>
      </c>
      <c r="M78" s="213">
        <v>3</v>
      </c>
    </row>
    <row r="79" spans="1:13" x14ac:dyDescent="0.2">
      <c r="A79" s="14" t="s">
        <v>170</v>
      </c>
      <c r="B79" s="26"/>
      <c r="C79" s="20"/>
      <c r="D79" s="26"/>
      <c r="E79" s="20"/>
      <c r="F79" s="25"/>
      <c r="G79" s="22"/>
      <c r="H79" s="32"/>
      <c r="J79" s="26"/>
      <c r="K79" t="s">
        <v>17</v>
      </c>
      <c r="M79" s="213">
        <v>6</v>
      </c>
    </row>
    <row r="80" spans="1:13" ht="13.5" thickBot="1" x14ac:dyDescent="0.25">
      <c r="A80" s="27" t="s">
        <v>171</v>
      </c>
      <c r="B80" s="28"/>
      <c r="C80" s="28"/>
      <c r="D80" s="28"/>
      <c r="E80" s="28"/>
      <c r="F80" s="216"/>
      <c r="G80" s="216"/>
      <c r="H80" s="35"/>
    </row>
    <row r="83" spans="1:13" ht="13.5" thickBot="1" x14ac:dyDescent="0.25">
      <c r="B83" s="5" t="s">
        <v>1</v>
      </c>
      <c r="C83" s="5" t="s">
        <v>2</v>
      </c>
      <c r="D83" s="5" t="s">
        <v>3</v>
      </c>
      <c r="E83" s="5" t="s">
        <v>4</v>
      </c>
      <c r="F83" s="5" t="s">
        <v>5</v>
      </c>
      <c r="G83" s="5" t="s">
        <v>7</v>
      </c>
      <c r="H83" s="5" t="s">
        <v>6</v>
      </c>
    </row>
    <row r="84" spans="1:13" ht="13.5" thickBot="1" x14ac:dyDescent="0.25">
      <c r="A84" s="12">
        <v>44</v>
      </c>
      <c r="B84" s="7">
        <v>31</v>
      </c>
      <c r="C84" s="7">
        <v>31</v>
      </c>
      <c r="D84" s="7" t="s">
        <v>8</v>
      </c>
      <c r="E84" s="7" t="s">
        <v>8</v>
      </c>
      <c r="F84" s="7" t="s">
        <v>8</v>
      </c>
      <c r="G84" s="7" t="s">
        <v>8</v>
      </c>
      <c r="H84" s="29" t="s">
        <v>8</v>
      </c>
      <c r="M84" s="8" t="s">
        <v>20</v>
      </c>
    </row>
    <row r="85" spans="1:13" x14ac:dyDescent="0.2">
      <c r="A85" s="13"/>
      <c r="B85" s="10"/>
      <c r="C85" s="10"/>
      <c r="D85" s="10"/>
      <c r="E85" s="10"/>
      <c r="F85" s="11"/>
      <c r="G85" s="11"/>
      <c r="H85" s="30"/>
      <c r="M85" s="214">
        <f>SUM(M86:M95)</f>
        <v>15</v>
      </c>
    </row>
    <row r="86" spans="1:13" x14ac:dyDescent="0.2">
      <c r="A86" s="14" t="s">
        <v>9</v>
      </c>
      <c r="B86" s="16" t="s">
        <v>8</v>
      </c>
      <c r="C86" s="36"/>
      <c r="D86" s="36"/>
      <c r="E86" s="36"/>
      <c r="F86" s="36"/>
      <c r="G86" s="36"/>
      <c r="H86" s="73"/>
      <c r="J86" s="16"/>
      <c r="K86" t="s">
        <v>15</v>
      </c>
      <c r="M86" s="213">
        <v>4</v>
      </c>
    </row>
    <row r="87" spans="1:13" x14ac:dyDescent="0.2">
      <c r="A87" s="14" t="s">
        <v>10</v>
      </c>
      <c r="B87" s="17"/>
      <c r="C87" s="36"/>
      <c r="D87" s="36"/>
      <c r="E87" s="36"/>
      <c r="F87" s="36"/>
      <c r="G87" s="36"/>
      <c r="H87" s="73"/>
      <c r="J87" s="17"/>
      <c r="K87" t="s">
        <v>16</v>
      </c>
      <c r="M87" s="213">
        <v>2</v>
      </c>
    </row>
    <row r="88" spans="1:13" x14ac:dyDescent="0.2">
      <c r="A88" s="14" t="s">
        <v>11</v>
      </c>
      <c r="B88" s="17"/>
      <c r="C88" s="36"/>
      <c r="D88" s="36"/>
      <c r="E88" s="36"/>
      <c r="F88" s="36"/>
      <c r="G88" s="36"/>
      <c r="H88" s="73"/>
      <c r="J88" s="18"/>
      <c r="K88" t="s">
        <v>24</v>
      </c>
      <c r="M88" s="213">
        <v>0</v>
      </c>
    </row>
    <row r="89" spans="1:13" x14ac:dyDescent="0.2">
      <c r="A89" s="15" t="s">
        <v>12</v>
      </c>
      <c r="B89" s="19"/>
      <c r="C89" s="36"/>
      <c r="D89" s="36"/>
      <c r="E89" s="36"/>
      <c r="F89" s="36"/>
      <c r="G89" s="36"/>
      <c r="H89" s="73"/>
      <c r="J89" s="19"/>
      <c r="K89" t="s">
        <v>21</v>
      </c>
      <c r="M89" s="213">
        <v>3</v>
      </c>
    </row>
    <row r="90" spans="1:13" x14ac:dyDescent="0.2">
      <c r="A90" s="14" t="s">
        <v>13</v>
      </c>
      <c r="B90" s="23"/>
      <c r="C90" s="36"/>
      <c r="D90" s="36"/>
      <c r="E90" s="36"/>
      <c r="F90" s="36"/>
      <c r="G90" s="36"/>
      <c r="H90" s="73"/>
      <c r="J90" s="20"/>
      <c r="K90" t="s">
        <v>18</v>
      </c>
      <c r="M90" s="213">
        <v>0</v>
      </c>
    </row>
    <row r="91" spans="1:13" x14ac:dyDescent="0.2">
      <c r="A91" s="14" t="s">
        <v>14</v>
      </c>
      <c r="B91" s="16" t="s">
        <v>8</v>
      </c>
      <c r="C91" s="36"/>
      <c r="D91" s="36"/>
      <c r="E91" s="36"/>
      <c r="F91" s="36"/>
      <c r="G91" s="36"/>
      <c r="H91" s="73"/>
      <c r="J91" s="21"/>
      <c r="K91" t="s">
        <v>25</v>
      </c>
      <c r="M91" s="213">
        <v>0</v>
      </c>
    </row>
    <row r="92" spans="1:13" x14ac:dyDescent="0.2">
      <c r="A92" s="14" t="s">
        <v>167</v>
      </c>
      <c r="B92" s="24"/>
      <c r="C92" s="36"/>
      <c r="D92" s="36"/>
      <c r="E92" s="36"/>
      <c r="F92" s="36"/>
      <c r="G92" s="36"/>
      <c r="H92" s="73"/>
      <c r="J92" s="23"/>
      <c r="K92" t="s">
        <v>19</v>
      </c>
      <c r="M92" s="213">
        <v>1</v>
      </c>
    </row>
    <row r="93" spans="1:13" x14ac:dyDescent="0.2">
      <c r="A93" s="14" t="s">
        <v>168</v>
      </c>
      <c r="B93" s="16" t="s">
        <v>8</v>
      </c>
      <c r="C93" s="36"/>
      <c r="D93" s="36"/>
      <c r="E93" s="36"/>
      <c r="F93" s="36"/>
      <c r="G93" s="36"/>
      <c r="H93" s="73"/>
      <c r="J93" s="24"/>
      <c r="K93" t="s">
        <v>22</v>
      </c>
      <c r="M93" s="213">
        <v>3</v>
      </c>
    </row>
    <row r="94" spans="1:13" x14ac:dyDescent="0.2">
      <c r="A94" s="14" t="s">
        <v>169</v>
      </c>
      <c r="B94" s="16" t="s">
        <v>8</v>
      </c>
      <c r="C94" s="36"/>
      <c r="D94" s="36"/>
      <c r="E94" s="36"/>
      <c r="F94" s="36"/>
      <c r="G94" s="36"/>
      <c r="H94" s="73"/>
      <c r="J94" s="25"/>
      <c r="K94" t="s">
        <v>23</v>
      </c>
      <c r="M94" s="213">
        <v>0</v>
      </c>
    </row>
    <row r="95" spans="1:13" x14ac:dyDescent="0.2">
      <c r="A95" s="14" t="s">
        <v>170</v>
      </c>
      <c r="B95" s="26"/>
      <c r="C95" s="36"/>
      <c r="D95" s="36"/>
      <c r="E95" s="36"/>
      <c r="F95" s="36"/>
      <c r="G95" s="36"/>
      <c r="H95" s="73"/>
      <c r="J95" s="26"/>
      <c r="K95" t="s">
        <v>17</v>
      </c>
      <c r="M95" s="213">
        <v>2</v>
      </c>
    </row>
    <row r="96" spans="1:13" ht="13.5" thickBot="1" x14ac:dyDescent="0.25">
      <c r="A96" s="27" t="s">
        <v>171</v>
      </c>
      <c r="B96" s="28"/>
      <c r="C96" s="37"/>
      <c r="D96" s="37"/>
      <c r="E96" s="37"/>
      <c r="F96" s="37"/>
      <c r="G96" s="37"/>
      <c r="H96" s="74"/>
    </row>
  </sheetData>
  <pageMargins left="0.7" right="0.7" top="0.75" bottom="0.75" header="0.3" footer="0.3"/>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0"/>
  <sheetViews>
    <sheetView workbookViewId="0">
      <selection activeCell="O1" sqref="A1:O81"/>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s>
  <sheetData>
    <row r="2" spans="1:15" ht="15.75" x14ac:dyDescent="0.25">
      <c r="F2" s="343" t="s">
        <v>226</v>
      </c>
    </row>
    <row r="3" spans="1:15" ht="18" x14ac:dyDescent="0.25">
      <c r="F3" s="342" t="s">
        <v>207</v>
      </c>
    </row>
    <row r="4" spans="1:15" ht="18" x14ac:dyDescent="0.25">
      <c r="F4" s="342" t="s">
        <v>216</v>
      </c>
    </row>
    <row r="6" spans="1:15" x14ac:dyDescent="0.2">
      <c r="A6" s="2">
        <v>2016</v>
      </c>
      <c r="E6" s="357" t="s">
        <v>45</v>
      </c>
    </row>
    <row r="7" spans="1:15" ht="13.5" thickBot="1" x14ac:dyDescent="0.25">
      <c r="B7" s="5" t="s">
        <v>1</v>
      </c>
      <c r="C7" s="5" t="s">
        <v>2</v>
      </c>
      <c r="D7" s="5" t="s">
        <v>3</v>
      </c>
      <c r="E7" s="5" t="s">
        <v>4</v>
      </c>
      <c r="F7" s="5" t="s">
        <v>5</v>
      </c>
      <c r="G7" s="5" t="s">
        <v>7</v>
      </c>
      <c r="H7" s="5" t="s">
        <v>6</v>
      </c>
    </row>
    <row r="8" spans="1:15" ht="13.5" thickBot="1" x14ac:dyDescent="0.25">
      <c r="A8" s="12">
        <v>35</v>
      </c>
      <c r="B8" s="6"/>
      <c r="C8" s="6"/>
      <c r="D8" s="6"/>
      <c r="E8" s="6">
        <v>1</v>
      </c>
      <c r="F8" s="7">
        <v>2</v>
      </c>
      <c r="G8" s="7">
        <v>3</v>
      </c>
      <c r="H8" s="29">
        <v>4</v>
      </c>
      <c r="M8" s="8" t="s">
        <v>26</v>
      </c>
      <c r="O8" s="8" t="s">
        <v>27</v>
      </c>
    </row>
    <row r="9" spans="1:15" x14ac:dyDescent="0.2">
      <c r="A9" s="13"/>
      <c r="B9" s="10"/>
      <c r="C9" s="10"/>
      <c r="D9" s="10"/>
      <c r="E9" s="10"/>
      <c r="F9" s="11"/>
      <c r="G9" s="11"/>
      <c r="H9" s="30"/>
      <c r="M9" s="214">
        <f>SUM(M10:M19)</f>
        <v>57</v>
      </c>
      <c r="N9" s="213"/>
      <c r="O9" s="214">
        <f>SUM(O10:O19)</f>
        <v>447</v>
      </c>
    </row>
    <row r="10" spans="1:15" x14ac:dyDescent="0.2">
      <c r="A10" s="14" t="s">
        <v>9</v>
      </c>
      <c r="B10" s="36" t="s">
        <v>8</v>
      </c>
      <c r="C10" s="36"/>
      <c r="D10" s="36"/>
      <c r="E10" s="16"/>
      <c r="F10" s="16"/>
      <c r="G10" s="16"/>
      <c r="H10" s="31"/>
      <c r="J10" s="16"/>
      <c r="K10" t="s">
        <v>15</v>
      </c>
      <c r="M10" s="213">
        <v>8</v>
      </c>
      <c r="N10" s="213"/>
      <c r="O10" s="213">
        <f t="shared" ref="O10:O19" si="0">(M10+M25+M40+M55+M70)</f>
        <v>81</v>
      </c>
    </row>
    <row r="11" spans="1:15" x14ac:dyDescent="0.2">
      <c r="A11" s="14" t="s">
        <v>10</v>
      </c>
      <c r="B11" s="36"/>
      <c r="C11" s="36"/>
      <c r="D11" s="36"/>
      <c r="E11" s="16"/>
      <c r="F11" s="17"/>
      <c r="G11" s="16"/>
      <c r="H11" s="32"/>
      <c r="J11" s="17"/>
      <c r="K11" t="s">
        <v>16</v>
      </c>
      <c r="M11" s="213">
        <v>4</v>
      </c>
      <c r="N11" s="213"/>
      <c r="O11" s="213">
        <f t="shared" si="0"/>
        <v>39</v>
      </c>
    </row>
    <row r="12" spans="1:15" x14ac:dyDescent="0.2">
      <c r="A12" s="14" t="s">
        <v>11</v>
      </c>
      <c r="B12" s="36"/>
      <c r="C12" s="36"/>
      <c r="D12" s="36"/>
      <c r="E12" s="17"/>
      <c r="F12" s="17"/>
      <c r="G12" s="17"/>
      <c r="H12" s="32"/>
      <c r="J12" s="18"/>
      <c r="K12" t="s">
        <v>24</v>
      </c>
      <c r="M12" s="213">
        <v>2</v>
      </c>
      <c r="N12" s="213"/>
      <c r="O12" s="213">
        <f t="shared" si="0"/>
        <v>18</v>
      </c>
    </row>
    <row r="13" spans="1:15" x14ac:dyDescent="0.2">
      <c r="A13" s="15" t="s">
        <v>12</v>
      </c>
      <c r="B13" s="36"/>
      <c r="C13" s="36"/>
      <c r="D13" s="36"/>
      <c r="E13" s="19"/>
      <c r="F13" s="19"/>
      <c r="G13" s="24"/>
      <c r="H13" s="34"/>
      <c r="J13" s="19"/>
      <c r="K13" t="s">
        <v>21</v>
      </c>
      <c r="M13" s="213">
        <v>6</v>
      </c>
      <c r="N13" s="213"/>
      <c r="O13" s="213">
        <f t="shared" si="0"/>
        <v>66</v>
      </c>
    </row>
    <row r="14" spans="1:15" x14ac:dyDescent="0.2">
      <c r="A14" s="14" t="s">
        <v>13</v>
      </c>
      <c r="B14" s="36"/>
      <c r="C14" s="36"/>
      <c r="D14" s="36"/>
      <c r="E14" s="23"/>
      <c r="F14" s="23"/>
      <c r="G14" s="20"/>
      <c r="H14" s="33"/>
      <c r="J14" s="20"/>
      <c r="K14" t="s">
        <v>18</v>
      </c>
      <c r="M14" s="213">
        <v>7</v>
      </c>
      <c r="N14" s="213"/>
      <c r="O14" s="213">
        <f t="shared" si="0"/>
        <v>43</v>
      </c>
    </row>
    <row r="15" spans="1:15" x14ac:dyDescent="0.2">
      <c r="A15" s="14" t="s">
        <v>14</v>
      </c>
      <c r="B15" s="36" t="s">
        <v>8</v>
      </c>
      <c r="C15" s="36"/>
      <c r="D15" s="36"/>
      <c r="E15" s="16"/>
      <c r="F15" s="16"/>
      <c r="G15" s="20"/>
      <c r="H15" s="33"/>
      <c r="J15" s="21"/>
      <c r="K15" t="s">
        <v>25</v>
      </c>
      <c r="M15" s="213">
        <v>3</v>
      </c>
      <c r="N15" s="213"/>
      <c r="O15" s="213">
        <f t="shared" si="0"/>
        <v>12</v>
      </c>
    </row>
    <row r="16" spans="1:15" x14ac:dyDescent="0.2">
      <c r="A16" s="14" t="s">
        <v>167</v>
      </c>
      <c r="B16" s="36"/>
      <c r="C16" s="36"/>
      <c r="D16" s="36"/>
      <c r="E16" s="24"/>
      <c r="F16" s="24"/>
      <c r="G16" s="24"/>
      <c r="H16" s="34"/>
      <c r="J16" s="23"/>
      <c r="K16" t="s">
        <v>19</v>
      </c>
      <c r="M16" s="213">
        <v>4</v>
      </c>
      <c r="N16" s="213"/>
      <c r="O16" s="213">
        <f t="shared" si="0"/>
        <v>33</v>
      </c>
    </row>
    <row r="17" spans="1:15" x14ac:dyDescent="0.2">
      <c r="A17" s="14" t="s">
        <v>168</v>
      </c>
      <c r="B17" s="36" t="s">
        <v>8</v>
      </c>
      <c r="C17" s="36"/>
      <c r="D17" s="36"/>
      <c r="E17" s="20"/>
      <c r="F17" s="25"/>
      <c r="G17" s="22"/>
      <c r="H17" s="215"/>
      <c r="J17" s="24"/>
      <c r="K17" t="s">
        <v>22</v>
      </c>
      <c r="M17" s="213">
        <v>19</v>
      </c>
      <c r="N17" s="213"/>
      <c r="O17" s="213">
        <f t="shared" si="0"/>
        <v>115</v>
      </c>
    </row>
    <row r="18" spans="1:15" x14ac:dyDescent="0.2">
      <c r="A18" s="14" t="s">
        <v>169</v>
      </c>
      <c r="B18" s="36" t="s">
        <v>8</v>
      </c>
      <c r="C18" s="36"/>
      <c r="D18" s="36"/>
      <c r="E18" s="20"/>
      <c r="F18" s="25"/>
      <c r="G18" s="22"/>
      <c r="H18" s="32"/>
      <c r="J18" s="25"/>
      <c r="K18" t="s">
        <v>23</v>
      </c>
      <c r="M18" s="213">
        <v>3</v>
      </c>
      <c r="N18" s="213"/>
      <c r="O18" s="213">
        <f t="shared" si="0"/>
        <v>15</v>
      </c>
    </row>
    <row r="19" spans="1:15" x14ac:dyDescent="0.2">
      <c r="A19" s="14" t="s">
        <v>170</v>
      </c>
      <c r="B19" s="36"/>
      <c r="C19" s="36"/>
      <c r="D19" s="36"/>
      <c r="E19" s="20"/>
      <c r="F19" s="25"/>
      <c r="G19" s="22"/>
      <c r="H19" s="32"/>
      <c r="J19" s="26"/>
      <c r="K19" t="s">
        <v>17</v>
      </c>
      <c r="M19" s="213">
        <v>1</v>
      </c>
      <c r="N19" s="213"/>
      <c r="O19" s="213">
        <f t="shared" si="0"/>
        <v>25</v>
      </c>
    </row>
    <row r="20" spans="1:15" ht="13.5" thickBot="1" x14ac:dyDescent="0.25">
      <c r="A20" s="27" t="s">
        <v>171</v>
      </c>
      <c r="B20" s="37"/>
      <c r="C20" s="37"/>
      <c r="D20" s="37"/>
      <c r="E20" s="28"/>
      <c r="F20" s="216"/>
      <c r="G20" s="216"/>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36</v>
      </c>
      <c r="B23" s="7">
        <v>5</v>
      </c>
      <c r="C23" s="7">
        <v>6</v>
      </c>
      <c r="D23" s="7">
        <v>7</v>
      </c>
      <c r="E23" s="7">
        <v>8</v>
      </c>
      <c r="F23" s="7">
        <v>9</v>
      </c>
      <c r="G23" s="7">
        <v>10</v>
      </c>
      <c r="H23" s="29">
        <v>11</v>
      </c>
      <c r="M23" s="8" t="s">
        <v>20</v>
      </c>
    </row>
    <row r="24" spans="1:15" x14ac:dyDescent="0.2">
      <c r="A24" s="13"/>
      <c r="B24" s="10"/>
      <c r="C24" s="10"/>
      <c r="D24" s="10"/>
      <c r="E24" s="10"/>
      <c r="F24" s="11"/>
      <c r="G24" s="11"/>
      <c r="H24" s="30"/>
      <c r="M24" s="214">
        <f>SUM(M25:M34)</f>
        <v>105</v>
      </c>
    </row>
    <row r="25" spans="1:15" x14ac:dyDescent="0.2">
      <c r="A25" s="14" t="s">
        <v>9</v>
      </c>
      <c r="B25" s="16" t="s">
        <v>8</v>
      </c>
      <c r="C25" s="16"/>
      <c r="D25" s="16"/>
      <c r="E25" s="16"/>
      <c r="F25" s="16"/>
      <c r="G25" s="16"/>
      <c r="H25" s="31"/>
      <c r="J25" s="16"/>
      <c r="K25" t="s">
        <v>15</v>
      </c>
      <c r="M25" s="213">
        <v>19</v>
      </c>
    </row>
    <row r="26" spans="1:15" x14ac:dyDescent="0.2">
      <c r="A26" s="14" t="s">
        <v>10</v>
      </c>
      <c r="B26" s="17"/>
      <c r="C26" s="16"/>
      <c r="D26" s="17"/>
      <c r="E26" s="16"/>
      <c r="F26" s="17"/>
      <c r="G26" s="16"/>
      <c r="H26" s="32"/>
      <c r="J26" s="17"/>
      <c r="K26" t="s">
        <v>16</v>
      </c>
      <c r="M26" s="213">
        <v>9</v>
      </c>
    </row>
    <row r="27" spans="1:15" x14ac:dyDescent="0.2">
      <c r="A27" s="14" t="s">
        <v>11</v>
      </c>
      <c r="B27" s="17"/>
      <c r="C27" s="17"/>
      <c r="D27" s="17"/>
      <c r="E27" s="17"/>
      <c r="F27" s="17"/>
      <c r="G27" s="17"/>
      <c r="H27" s="32"/>
      <c r="J27" s="18"/>
      <c r="K27" t="s">
        <v>24</v>
      </c>
      <c r="M27" s="213">
        <v>5</v>
      </c>
    </row>
    <row r="28" spans="1:15" x14ac:dyDescent="0.2">
      <c r="A28" s="15" t="s">
        <v>12</v>
      </c>
      <c r="B28" s="19"/>
      <c r="C28" s="19"/>
      <c r="D28" s="19"/>
      <c r="E28" s="19"/>
      <c r="F28" s="19"/>
      <c r="G28" s="24"/>
      <c r="H28" s="34"/>
      <c r="J28" s="19"/>
      <c r="K28" t="s">
        <v>21</v>
      </c>
      <c r="M28" s="213">
        <v>15</v>
      </c>
    </row>
    <row r="29" spans="1:15" x14ac:dyDescent="0.2">
      <c r="A29" s="14" t="s">
        <v>13</v>
      </c>
      <c r="B29" s="23"/>
      <c r="C29" s="23"/>
      <c r="D29" s="18"/>
      <c r="E29" s="23"/>
      <c r="F29" s="23"/>
      <c r="G29" s="20"/>
      <c r="H29" s="33"/>
      <c r="J29" s="20"/>
      <c r="K29" t="s">
        <v>18</v>
      </c>
      <c r="M29" s="213">
        <v>10</v>
      </c>
    </row>
    <row r="30" spans="1:15" x14ac:dyDescent="0.2">
      <c r="A30" s="14" t="s">
        <v>14</v>
      </c>
      <c r="B30" s="16" t="s">
        <v>8</v>
      </c>
      <c r="C30" s="16"/>
      <c r="D30" s="16"/>
      <c r="E30" s="16"/>
      <c r="F30" s="16"/>
      <c r="G30" s="20"/>
      <c r="H30" s="33"/>
      <c r="J30" s="21"/>
      <c r="K30" t="s">
        <v>25</v>
      </c>
      <c r="M30" s="213">
        <v>3</v>
      </c>
    </row>
    <row r="31" spans="1:15" x14ac:dyDescent="0.2">
      <c r="A31" s="14" t="s">
        <v>167</v>
      </c>
      <c r="B31" s="24"/>
      <c r="C31" s="24"/>
      <c r="D31" s="24"/>
      <c r="E31" s="24"/>
      <c r="F31" s="24"/>
      <c r="G31" s="24"/>
      <c r="H31" s="34"/>
      <c r="J31" s="23"/>
      <c r="K31" t="s">
        <v>19</v>
      </c>
      <c r="M31" s="213">
        <v>8</v>
      </c>
    </row>
    <row r="32" spans="1:15" x14ac:dyDescent="0.2">
      <c r="A32" s="14" t="s">
        <v>168</v>
      </c>
      <c r="B32" s="16" t="s">
        <v>8</v>
      </c>
      <c r="C32" s="20"/>
      <c r="D32" s="16"/>
      <c r="E32" s="20"/>
      <c r="F32" s="25"/>
      <c r="G32" s="22"/>
      <c r="H32" s="215"/>
      <c r="J32" s="24"/>
      <c r="K32" t="s">
        <v>22</v>
      </c>
      <c r="M32" s="213">
        <v>27</v>
      </c>
    </row>
    <row r="33" spans="1:13" x14ac:dyDescent="0.2">
      <c r="A33" s="14" t="s">
        <v>169</v>
      </c>
      <c r="B33" s="16" t="s">
        <v>8</v>
      </c>
      <c r="C33" s="20"/>
      <c r="D33" s="16"/>
      <c r="E33" s="20"/>
      <c r="F33" s="25"/>
      <c r="G33" s="22"/>
      <c r="H33" s="32"/>
      <c r="J33" s="25"/>
      <c r="K33" t="s">
        <v>23</v>
      </c>
      <c r="M33" s="213">
        <v>3</v>
      </c>
    </row>
    <row r="34" spans="1:13" x14ac:dyDescent="0.2">
      <c r="A34" s="14" t="s">
        <v>170</v>
      </c>
      <c r="B34" s="26"/>
      <c r="C34" s="20"/>
      <c r="D34" s="26"/>
      <c r="E34" s="20"/>
      <c r="F34" s="25"/>
      <c r="G34" s="22"/>
      <c r="H34" s="32"/>
      <c r="J34" s="26"/>
      <c r="K34" t="s">
        <v>17</v>
      </c>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37</v>
      </c>
      <c r="B38" s="7">
        <v>12</v>
      </c>
      <c r="C38" s="7">
        <v>13</v>
      </c>
      <c r="D38" s="7">
        <v>14</v>
      </c>
      <c r="E38" s="7">
        <v>15</v>
      </c>
      <c r="F38" s="7">
        <v>16</v>
      </c>
      <c r="G38" s="7">
        <v>17</v>
      </c>
      <c r="H38" s="29">
        <v>18</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38</v>
      </c>
      <c r="B53" s="7">
        <v>19</v>
      </c>
      <c r="C53" s="7">
        <v>20</v>
      </c>
      <c r="D53" s="7">
        <v>21</v>
      </c>
      <c r="E53" s="7">
        <v>22</v>
      </c>
      <c r="F53" s="7">
        <v>23</v>
      </c>
      <c r="G53" s="7">
        <v>24</v>
      </c>
      <c r="H53" s="29">
        <v>25</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39</v>
      </c>
      <c r="B68" s="7">
        <v>26</v>
      </c>
      <c r="C68" s="7">
        <v>27</v>
      </c>
      <c r="D68" s="7">
        <v>28</v>
      </c>
      <c r="E68" s="7">
        <v>29</v>
      </c>
      <c r="F68" s="7">
        <v>30</v>
      </c>
      <c r="G68" s="7" t="s">
        <v>8</v>
      </c>
      <c r="H68" s="29" t="s">
        <v>8</v>
      </c>
      <c r="M68" s="8" t="s">
        <v>20</v>
      </c>
    </row>
    <row r="69" spans="1:13" x14ac:dyDescent="0.2">
      <c r="A69" s="13"/>
      <c r="B69" s="10"/>
      <c r="C69" s="10"/>
      <c r="D69" s="10"/>
      <c r="E69" s="10"/>
      <c r="F69" s="11"/>
      <c r="G69" s="11"/>
      <c r="H69" s="30"/>
      <c r="M69" s="214">
        <f>SUM(M70:M79)</f>
        <v>75</v>
      </c>
    </row>
    <row r="70" spans="1:13" x14ac:dyDescent="0.2">
      <c r="A70" s="14" t="s">
        <v>9</v>
      </c>
      <c r="B70" s="16" t="s">
        <v>8</v>
      </c>
      <c r="C70" s="16"/>
      <c r="D70" s="16"/>
      <c r="E70" s="16"/>
      <c r="F70" s="16"/>
      <c r="G70" s="36"/>
      <c r="H70" s="73"/>
      <c r="J70" s="16"/>
      <c r="K70" t="s">
        <v>15</v>
      </c>
      <c r="M70" s="213">
        <v>16</v>
      </c>
    </row>
    <row r="71" spans="1:13" x14ac:dyDescent="0.2">
      <c r="A71" s="14" t="s">
        <v>10</v>
      </c>
      <c r="B71" s="17"/>
      <c r="C71" s="16"/>
      <c r="D71" s="17"/>
      <c r="E71" s="16"/>
      <c r="F71" s="17"/>
      <c r="G71" s="36"/>
      <c r="H71" s="73"/>
      <c r="J71" s="17"/>
      <c r="K71" t="s">
        <v>16</v>
      </c>
      <c r="M71" s="213">
        <v>8</v>
      </c>
    </row>
    <row r="72" spans="1:13" x14ac:dyDescent="0.2">
      <c r="A72" s="14" t="s">
        <v>11</v>
      </c>
      <c r="B72" s="17"/>
      <c r="C72" s="17"/>
      <c r="D72" s="17"/>
      <c r="E72" s="17"/>
      <c r="F72" s="17"/>
      <c r="G72" s="36"/>
      <c r="H72" s="73"/>
      <c r="J72" s="18"/>
      <c r="K72" t="s">
        <v>24</v>
      </c>
      <c r="M72" s="213">
        <v>1</v>
      </c>
    </row>
    <row r="73" spans="1:13" x14ac:dyDescent="0.2">
      <c r="A73" s="15" t="s">
        <v>12</v>
      </c>
      <c r="B73" s="19"/>
      <c r="C73" s="19"/>
      <c r="D73" s="19"/>
      <c r="E73" s="19"/>
      <c r="F73" s="19"/>
      <c r="G73" s="36"/>
      <c r="H73" s="73"/>
      <c r="J73" s="19"/>
      <c r="K73" t="s">
        <v>21</v>
      </c>
      <c r="M73" s="213">
        <v>15</v>
      </c>
    </row>
    <row r="74" spans="1:13" x14ac:dyDescent="0.2">
      <c r="A74" s="14" t="s">
        <v>13</v>
      </c>
      <c r="B74" s="23"/>
      <c r="C74" s="23"/>
      <c r="D74" s="18"/>
      <c r="E74" s="23"/>
      <c r="F74" s="23"/>
      <c r="G74" s="36"/>
      <c r="H74" s="73"/>
      <c r="J74" s="20"/>
      <c r="K74" t="s">
        <v>18</v>
      </c>
      <c r="M74" s="213">
        <v>6</v>
      </c>
    </row>
    <row r="75" spans="1:13" x14ac:dyDescent="0.2">
      <c r="A75" s="14" t="s">
        <v>14</v>
      </c>
      <c r="B75" s="16" t="s">
        <v>8</v>
      </c>
      <c r="C75" s="16"/>
      <c r="D75" s="16"/>
      <c r="E75" s="16"/>
      <c r="F75" s="16"/>
      <c r="G75" s="36"/>
      <c r="H75" s="73"/>
      <c r="J75" s="21"/>
      <c r="K75" t="s">
        <v>25</v>
      </c>
      <c r="M75" s="213">
        <v>0</v>
      </c>
    </row>
    <row r="76" spans="1:13" x14ac:dyDescent="0.2">
      <c r="A76" s="14" t="s">
        <v>167</v>
      </c>
      <c r="B76" s="24"/>
      <c r="C76" s="24"/>
      <c r="D76" s="24"/>
      <c r="E76" s="24"/>
      <c r="F76" s="24"/>
      <c r="G76" s="36"/>
      <c r="H76" s="73"/>
      <c r="J76" s="23"/>
      <c r="K76" t="s">
        <v>19</v>
      </c>
      <c r="M76" s="213">
        <v>5</v>
      </c>
    </row>
    <row r="77" spans="1:13" x14ac:dyDescent="0.2">
      <c r="A77" s="14" t="s">
        <v>168</v>
      </c>
      <c r="B77" s="16" t="s">
        <v>8</v>
      </c>
      <c r="C77" s="20"/>
      <c r="D77" s="16"/>
      <c r="E77" s="20"/>
      <c r="F77" s="25"/>
      <c r="G77" s="36"/>
      <c r="H77" s="73"/>
      <c r="J77" s="24"/>
      <c r="K77" t="s">
        <v>22</v>
      </c>
      <c r="M77" s="213">
        <v>15</v>
      </c>
    </row>
    <row r="78" spans="1:13" x14ac:dyDescent="0.2">
      <c r="A78" s="14" t="s">
        <v>169</v>
      </c>
      <c r="B78" s="16" t="s">
        <v>8</v>
      </c>
      <c r="C78" s="20"/>
      <c r="D78" s="16"/>
      <c r="E78" s="20"/>
      <c r="F78" s="25"/>
      <c r="G78" s="36"/>
      <c r="H78" s="73"/>
      <c r="J78" s="25"/>
      <c r="K78" t="s">
        <v>23</v>
      </c>
      <c r="M78" s="213">
        <v>3</v>
      </c>
    </row>
    <row r="79" spans="1:13" x14ac:dyDescent="0.2">
      <c r="A79" s="14" t="s">
        <v>170</v>
      </c>
      <c r="B79" s="26"/>
      <c r="C79" s="20"/>
      <c r="D79" s="26"/>
      <c r="E79" s="20"/>
      <c r="F79" s="25"/>
      <c r="G79" s="36"/>
      <c r="H79" s="73"/>
      <c r="J79" s="26"/>
      <c r="K79" t="s">
        <v>17</v>
      </c>
      <c r="M79" s="213">
        <v>6</v>
      </c>
    </row>
    <row r="80" spans="1:13" ht="13.5" thickBot="1" x14ac:dyDescent="0.25">
      <c r="A80" s="27" t="s">
        <v>171</v>
      </c>
      <c r="B80" s="28"/>
      <c r="C80" s="28"/>
      <c r="D80" s="28"/>
      <c r="E80" s="28"/>
      <c r="F80" s="216"/>
      <c r="G80" s="37"/>
      <c r="H80" s="74"/>
    </row>
  </sheetData>
  <pageMargins left="0.7" right="0.7" top="0.75" bottom="0.75" header="0.3" footer="0.3"/>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0"/>
  <sheetViews>
    <sheetView workbookViewId="0">
      <selection activeCell="O1" sqref="A1:O81"/>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s>
  <sheetData>
    <row r="2" spans="1:15" ht="15.75" x14ac:dyDescent="0.25">
      <c r="F2" s="343" t="s">
        <v>225</v>
      </c>
    </row>
    <row r="3" spans="1:15" ht="18" x14ac:dyDescent="0.25">
      <c r="F3" s="342" t="s">
        <v>207</v>
      </c>
    </row>
    <row r="4" spans="1:15" ht="18" x14ac:dyDescent="0.25">
      <c r="F4" s="342" t="s">
        <v>216</v>
      </c>
    </row>
    <row r="6" spans="1:15" x14ac:dyDescent="0.2">
      <c r="A6" s="2">
        <v>2016</v>
      </c>
      <c r="E6" s="357" t="s">
        <v>88</v>
      </c>
    </row>
    <row r="7" spans="1:15" ht="13.5" thickBot="1" x14ac:dyDescent="0.25">
      <c r="B7" s="5" t="s">
        <v>1</v>
      </c>
      <c r="C7" s="5" t="s">
        <v>2</v>
      </c>
      <c r="D7" s="5" t="s">
        <v>3</v>
      </c>
      <c r="E7" s="5" t="s">
        <v>4</v>
      </c>
      <c r="F7" s="5" t="s">
        <v>5</v>
      </c>
      <c r="G7" s="5" t="s">
        <v>7</v>
      </c>
      <c r="H7" s="5" t="s">
        <v>6</v>
      </c>
    </row>
    <row r="8" spans="1:15" ht="13.5" thickBot="1" x14ac:dyDescent="0.25">
      <c r="A8" s="12">
        <v>31</v>
      </c>
      <c r="B8" s="6">
        <v>1</v>
      </c>
      <c r="C8" s="6">
        <v>2</v>
      </c>
      <c r="D8" s="6">
        <v>3</v>
      </c>
      <c r="E8" s="6">
        <v>4</v>
      </c>
      <c r="F8" s="7">
        <v>5</v>
      </c>
      <c r="G8" s="7">
        <v>6</v>
      </c>
      <c r="H8" s="29">
        <v>7</v>
      </c>
      <c r="M8" s="8" t="s">
        <v>26</v>
      </c>
      <c r="O8" s="8" t="s">
        <v>27</v>
      </c>
    </row>
    <row r="9" spans="1:15" x14ac:dyDescent="0.2">
      <c r="A9" s="13"/>
      <c r="B9" s="10"/>
      <c r="C9" s="10"/>
      <c r="D9" s="10"/>
      <c r="E9" s="10"/>
      <c r="F9" s="11"/>
      <c r="G9" s="11"/>
      <c r="H9" s="30"/>
      <c r="M9" s="1">
        <f>SUM(M10:M19)</f>
        <v>0</v>
      </c>
      <c r="O9" s="1">
        <f>SUM(O10:O19)</f>
        <v>0</v>
      </c>
    </row>
    <row r="10" spans="1:15" x14ac:dyDescent="0.2">
      <c r="A10" s="14" t="s">
        <v>9</v>
      </c>
      <c r="B10" s="36"/>
      <c r="C10" s="36"/>
      <c r="D10" s="36"/>
      <c r="E10" s="36"/>
      <c r="F10" s="36"/>
      <c r="G10" s="36"/>
      <c r="H10" s="73"/>
      <c r="J10" s="16"/>
      <c r="K10" t="s">
        <v>15</v>
      </c>
      <c r="M10">
        <v>0</v>
      </c>
      <c r="O10">
        <f t="shared" ref="O10:O19" si="0">(M10+M25+M40+M55+M70)</f>
        <v>0</v>
      </c>
    </row>
    <row r="11" spans="1:15" x14ac:dyDescent="0.2">
      <c r="A11" s="14" t="s">
        <v>10</v>
      </c>
      <c r="B11" s="36"/>
      <c r="C11" s="36"/>
      <c r="D11" s="36"/>
      <c r="E11" s="36"/>
      <c r="F11" s="36"/>
      <c r="G11" s="36"/>
      <c r="H11" s="73"/>
      <c r="J11" s="17"/>
      <c r="K11" t="s">
        <v>16</v>
      </c>
      <c r="M11">
        <v>0</v>
      </c>
      <c r="O11">
        <f t="shared" si="0"/>
        <v>0</v>
      </c>
    </row>
    <row r="12" spans="1:15" x14ac:dyDescent="0.2">
      <c r="A12" s="14" t="s">
        <v>11</v>
      </c>
      <c r="B12" s="36"/>
      <c r="C12" s="36"/>
      <c r="D12" s="36"/>
      <c r="E12" s="36"/>
      <c r="F12" s="36"/>
      <c r="G12" s="36"/>
      <c r="H12" s="73"/>
      <c r="J12" s="18"/>
      <c r="K12" t="s">
        <v>24</v>
      </c>
      <c r="M12">
        <v>0</v>
      </c>
      <c r="O12">
        <f t="shared" si="0"/>
        <v>0</v>
      </c>
    </row>
    <row r="13" spans="1:15" x14ac:dyDescent="0.2">
      <c r="A13" s="15" t="s">
        <v>12</v>
      </c>
      <c r="B13" s="36"/>
      <c r="C13" s="36"/>
      <c r="D13" s="36"/>
      <c r="E13" s="36"/>
      <c r="F13" s="36"/>
      <c r="G13" s="36"/>
      <c r="H13" s="73"/>
      <c r="J13" s="19"/>
      <c r="K13" t="s">
        <v>21</v>
      </c>
      <c r="M13">
        <v>0</v>
      </c>
      <c r="O13">
        <f t="shared" si="0"/>
        <v>0</v>
      </c>
    </row>
    <row r="14" spans="1:15" x14ac:dyDescent="0.2">
      <c r="A14" s="14" t="s">
        <v>13</v>
      </c>
      <c r="B14" s="36"/>
      <c r="C14" s="36"/>
      <c r="D14" s="36"/>
      <c r="E14" s="36"/>
      <c r="F14" s="36"/>
      <c r="G14" s="36"/>
      <c r="H14" s="73"/>
      <c r="J14" s="20"/>
      <c r="K14" t="s">
        <v>18</v>
      </c>
      <c r="M14">
        <v>0</v>
      </c>
      <c r="O14">
        <f t="shared" si="0"/>
        <v>0</v>
      </c>
    </row>
    <row r="15" spans="1:15" x14ac:dyDescent="0.2">
      <c r="A15" s="14" t="s">
        <v>14</v>
      </c>
      <c r="B15" s="36"/>
      <c r="C15" s="36"/>
      <c r="D15" s="36"/>
      <c r="E15" s="36"/>
      <c r="F15" s="36"/>
      <c r="G15" s="36"/>
      <c r="H15" s="73"/>
      <c r="J15" s="21"/>
      <c r="K15" t="s">
        <v>25</v>
      </c>
      <c r="M15">
        <v>0</v>
      </c>
      <c r="O15">
        <f t="shared" si="0"/>
        <v>0</v>
      </c>
    </row>
    <row r="16" spans="1:15" x14ac:dyDescent="0.2">
      <c r="A16" s="14" t="s">
        <v>167</v>
      </c>
      <c r="B16" s="36"/>
      <c r="C16" s="36"/>
      <c r="D16" s="36"/>
      <c r="E16" s="36"/>
      <c r="F16" s="36"/>
      <c r="G16" s="36"/>
      <c r="H16" s="73"/>
      <c r="J16" s="23"/>
      <c r="K16" t="s">
        <v>19</v>
      </c>
      <c r="M16">
        <v>0</v>
      </c>
      <c r="O16">
        <f t="shared" si="0"/>
        <v>0</v>
      </c>
    </row>
    <row r="17" spans="1:15" x14ac:dyDescent="0.2">
      <c r="A17" s="14" t="s">
        <v>168</v>
      </c>
      <c r="B17" s="36"/>
      <c r="C17" s="36"/>
      <c r="D17" s="36"/>
      <c r="E17" s="36"/>
      <c r="F17" s="36"/>
      <c r="G17" s="36"/>
      <c r="H17" s="73"/>
      <c r="J17" s="24"/>
      <c r="K17" t="s">
        <v>22</v>
      </c>
      <c r="M17">
        <v>0</v>
      </c>
      <c r="O17">
        <f t="shared" si="0"/>
        <v>0</v>
      </c>
    </row>
    <row r="18" spans="1:15" x14ac:dyDescent="0.2">
      <c r="A18" s="14" t="s">
        <v>169</v>
      </c>
      <c r="B18" s="36"/>
      <c r="C18" s="36"/>
      <c r="D18" s="36"/>
      <c r="E18" s="36"/>
      <c r="F18" s="36"/>
      <c r="G18" s="36"/>
      <c r="H18" s="73"/>
      <c r="J18" s="25"/>
      <c r="K18" t="s">
        <v>23</v>
      </c>
      <c r="M18">
        <v>0</v>
      </c>
      <c r="O18">
        <f t="shared" si="0"/>
        <v>0</v>
      </c>
    </row>
    <row r="19" spans="1:15" x14ac:dyDescent="0.2">
      <c r="A19" s="14" t="s">
        <v>170</v>
      </c>
      <c r="B19" s="36"/>
      <c r="C19" s="36"/>
      <c r="D19" s="36"/>
      <c r="E19" s="36"/>
      <c r="F19" s="36"/>
      <c r="G19" s="36"/>
      <c r="H19" s="73"/>
      <c r="J19" s="26"/>
      <c r="K19" t="s">
        <v>17</v>
      </c>
      <c r="M19">
        <v>0</v>
      </c>
      <c r="O19">
        <f t="shared" si="0"/>
        <v>0</v>
      </c>
    </row>
    <row r="20" spans="1:15" ht="13.5" thickBot="1" x14ac:dyDescent="0.25">
      <c r="A20" s="27" t="s">
        <v>171</v>
      </c>
      <c r="B20" s="37"/>
      <c r="C20" s="37"/>
      <c r="D20" s="37"/>
      <c r="E20" s="37"/>
      <c r="F20" s="37"/>
      <c r="G20" s="37"/>
      <c r="H20" s="74"/>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32</v>
      </c>
      <c r="B23" s="7">
        <v>4</v>
      </c>
      <c r="C23" s="7">
        <v>5</v>
      </c>
      <c r="D23" s="7">
        <v>6</v>
      </c>
      <c r="E23" s="7">
        <v>7</v>
      </c>
      <c r="F23" s="7">
        <v>8</v>
      </c>
      <c r="G23" s="7">
        <v>9</v>
      </c>
      <c r="H23" s="29">
        <v>10</v>
      </c>
      <c r="M23" s="8" t="s">
        <v>20</v>
      </c>
    </row>
    <row r="24" spans="1:15" x14ac:dyDescent="0.2">
      <c r="A24" s="13"/>
      <c r="B24" s="10"/>
      <c r="C24" s="10"/>
      <c r="D24" s="10"/>
      <c r="E24" s="10"/>
      <c r="F24" s="11"/>
      <c r="G24" s="11"/>
      <c r="H24" s="30"/>
      <c r="M24" s="1">
        <f>SUM(M25:M34)</f>
        <v>0</v>
      </c>
    </row>
    <row r="25" spans="1:15" x14ac:dyDescent="0.2">
      <c r="A25" s="14" t="s">
        <v>9</v>
      </c>
      <c r="B25" s="36" t="s">
        <v>8</v>
      </c>
      <c r="C25" s="36"/>
      <c r="D25" s="36"/>
      <c r="E25" s="36"/>
      <c r="F25" s="36"/>
      <c r="G25" s="36"/>
      <c r="H25" s="73"/>
      <c r="J25" s="16"/>
      <c r="K25" t="s">
        <v>15</v>
      </c>
      <c r="M25">
        <v>0</v>
      </c>
    </row>
    <row r="26" spans="1:15" x14ac:dyDescent="0.2">
      <c r="A26" s="14" t="s">
        <v>10</v>
      </c>
      <c r="B26" s="36"/>
      <c r="C26" s="36"/>
      <c r="D26" s="36"/>
      <c r="E26" s="36"/>
      <c r="F26" s="36"/>
      <c r="G26" s="36"/>
      <c r="H26" s="73"/>
      <c r="J26" s="17"/>
      <c r="K26" t="s">
        <v>16</v>
      </c>
      <c r="M26">
        <v>0</v>
      </c>
    </row>
    <row r="27" spans="1:15" x14ac:dyDescent="0.2">
      <c r="A27" s="14" t="s">
        <v>11</v>
      </c>
      <c r="B27" s="36"/>
      <c r="C27" s="36"/>
      <c r="D27" s="36"/>
      <c r="E27" s="36"/>
      <c r="F27" s="36"/>
      <c r="G27" s="36"/>
      <c r="H27" s="73"/>
      <c r="J27" s="18"/>
      <c r="K27" t="s">
        <v>24</v>
      </c>
      <c r="M27">
        <v>0</v>
      </c>
    </row>
    <row r="28" spans="1:15" x14ac:dyDescent="0.2">
      <c r="A28" s="15" t="s">
        <v>12</v>
      </c>
      <c r="B28" s="36"/>
      <c r="C28" s="36"/>
      <c r="D28" s="36"/>
      <c r="E28" s="36"/>
      <c r="F28" s="36"/>
      <c r="G28" s="36"/>
      <c r="H28" s="73"/>
      <c r="J28" s="19"/>
      <c r="K28" t="s">
        <v>21</v>
      </c>
      <c r="M28">
        <v>0</v>
      </c>
    </row>
    <row r="29" spans="1:15" x14ac:dyDescent="0.2">
      <c r="A29" s="14" t="s">
        <v>13</v>
      </c>
      <c r="B29" s="36"/>
      <c r="C29" s="36"/>
      <c r="D29" s="36"/>
      <c r="E29" s="36"/>
      <c r="F29" s="36"/>
      <c r="G29" s="36"/>
      <c r="H29" s="73"/>
      <c r="J29" s="20"/>
      <c r="K29" t="s">
        <v>18</v>
      </c>
      <c r="M29">
        <v>0</v>
      </c>
    </row>
    <row r="30" spans="1:15" x14ac:dyDescent="0.2">
      <c r="A30" s="14" t="s">
        <v>14</v>
      </c>
      <c r="B30" s="36" t="s">
        <v>8</v>
      </c>
      <c r="C30" s="36"/>
      <c r="D30" s="36"/>
      <c r="E30" s="36"/>
      <c r="F30" s="36"/>
      <c r="G30" s="36"/>
      <c r="H30" s="73"/>
      <c r="J30" s="21"/>
      <c r="K30" t="s">
        <v>25</v>
      </c>
      <c r="M30">
        <v>0</v>
      </c>
    </row>
    <row r="31" spans="1:15" x14ac:dyDescent="0.2">
      <c r="A31" s="14" t="s">
        <v>167</v>
      </c>
      <c r="B31" s="36"/>
      <c r="C31" s="36"/>
      <c r="D31" s="36"/>
      <c r="E31" s="36"/>
      <c r="F31" s="36"/>
      <c r="G31" s="36"/>
      <c r="H31" s="73"/>
      <c r="J31" s="23"/>
      <c r="K31" t="s">
        <v>19</v>
      </c>
      <c r="M31">
        <v>0</v>
      </c>
    </row>
    <row r="32" spans="1:15" x14ac:dyDescent="0.2">
      <c r="A32" s="14" t="s">
        <v>168</v>
      </c>
      <c r="B32" s="36" t="s">
        <v>8</v>
      </c>
      <c r="C32" s="36"/>
      <c r="D32" s="36"/>
      <c r="E32" s="36"/>
      <c r="F32" s="36"/>
      <c r="G32" s="36"/>
      <c r="H32" s="73"/>
      <c r="J32" s="24"/>
      <c r="K32" t="s">
        <v>22</v>
      </c>
      <c r="M32">
        <v>0</v>
      </c>
    </row>
    <row r="33" spans="1:13" x14ac:dyDescent="0.2">
      <c r="A33" s="14" t="s">
        <v>169</v>
      </c>
      <c r="B33" s="36" t="s">
        <v>8</v>
      </c>
      <c r="C33" s="36"/>
      <c r="D33" s="36"/>
      <c r="E33" s="36"/>
      <c r="F33" s="36"/>
      <c r="G33" s="36"/>
      <c r="H33" s="73"/>
      <c r="J33" s="25"/>
      <c r="K33" t="s">
        <v>23</v>
      </c>
      <c r="M33">
        <v>0</v>
      </c>
    </row>
    <row r="34" spans="1:13" x14ac:dyDescent="0.2">
      <c r="A34" s="14" t="s">
        <v>170</v>
      </c>
      <c r="B34" s="36"/>
      <c r="C34" s="36"/>
      <c r="D34" s="36"/>
      <c r="E34" s="36"/>
      <c r="F34" s="36"/>
      <c r="G34" s="36"/>
      <c r="H34" s="73"/>
      <c r="J34" s="26"/>
      <c r="K34" t="s">
        <v>17</v>
      </c>
      <c r="M34">
        <v>0</v>
      </c>
    </row>
    <row r="35" spans="1:13" ht="13.5" thickBot="1" x14ac:dyDescent="0.25">
      <c r="A35" s="27" t="s">
        <v>171</v>
      </c>
      <c r="B35" s="37"/>
      <c r="C35" s="37"/>
      <c r="D35" s="37"/>
      <c r="E35" s="37"/>
      <c r="F35" s="37"/>
      <c r="G35" s="37"/>
      <c r="H35" s="74"/>
    </row>
    <row r="37" spans="1:13" ht="13.5" thickBot="1" x14ac:dyDescent="0.25">
      <c r="B37" s="5" t="s">
        <v>1</v>
      </c>
      <c r="C37" s="5" t="s">
        <v>2</v>
      </c>
      <c r="D37" s="5" t="s">
        <v>3</v>
      </c>
      <c r="E37" s="5" t="s">
        <v>4</v>
      </c>
      <c r="F37" s="5" t="s">
        <v>5</v>
      </c>
      <c r="G37" s="5" t="s">
        <v>7</v>
      </c>
      <c r="H37" s="5" t="s">
        <v>6</v>
      </c>
    </row>
    <row r="38" spans="1:13" ht="13.5" thickBot="1" x14ac:dyDescent="0.25">
      <c r="A38" s="12">
        <v>33</v>
      </c>
      <c r="B38" s="7">
        <v>11</v>
      </c>
      <c r="C38" s="7">
        <v>12</v>
      </c>
      <c r="D38" s="7">
        <v>13</v>
      </c>
      <c r="E38" s="7">
        <v>14</v>
      </c>
      <c r="F38" s="7">
        <v>15</v>
      </c>
      <c r="G38" s="7">
        <v>16</v>
      </c>
      <c r="H38" s="29">
        <v>17</v>
      </c>
      <c r="M38" s="8" t="s">
        <v>20</v>
      </c>
    </row>
    <row r="39" spans="1:13" x14ac:dyDescent="0.2">
      <c r="A39" s="13"/>
      <c r="B39" s="10"/>
      <c r="C39" s="10"/>
      <c r="D39" s="10"/>
      <c r="E39" s="10"/>
      <c r="F39" s="11"/>
      <c r="G39" s="11"/>
      <c r="H39" s="30"/>
      <c r="M39" s="1">
        <f>SUM(M40:M49)</f>
        <v>0</v>
      </c>
    </row>
    <row r="40" spans="1:13" x14ac:dyDescent="0.2">
      <c r="A40" s="14" t="s">
        <v>9</v>
      </c>
      <c r="B40" s="36" t="s">
        <v>8</v>
      </c>
      <c r="C40" s="36"/>
      <c r="D40" s="36"/>
      <c r="E40" s="36"/>
      <c r="F40" s="36"/>
      <c r="G40" s="36"/>
      <c r="H40" s="73"/>
      <c r="J40" s="16"/>
      <c r="K40" t="s">
        <v>15</v>
      </c>
      <c r="M40">
        <v>0</v>
      </c>
    </row>
    <row r="41" spans="1:13" x14ac:dyDescent="0.2">
      <c r="A41" s="14" t="s">
        <v>10</v>
      </c>
      <c r="B41" s="36"/>
      <c r="C41" s="36"/>
      <c r="D41" s="36"/>
      <c r="E41" s="36"/>
      <c r="F41" s="36"/>
      <c r="G41" s="36"/>
      <c r="H41" s="73"/>
      <c r="J41" s="17"/>
      <c r="K41" t="s">
        <v>16</v>
      </c>
      <c r="M41">
        <v>0</v>
      </c>
    </row>
    <row r="42" spans="1:13" x14ac:dyDescent="0.2">
      <c r="A42" s="14" t="s">
        <v>11</v>
      </c>
      <c r="B42" s="36"/>
      <c r="C42" s="36"/>
      <c r="D42" s="36"/>
      <c r="E42" s="36"/>
      <c r="F42" s="36"/>
      <c r="G42" s="36"/>
      <c r="H42" s="73"/>
      <c r="J42" s="18"/>
      <c r="K42" t="s">
        <v>24</v>
      </c>
      <c r="M42">
        <v>0</v>
      </c>
    </row>
    <row r="43" spans="1:13" x14ac:dyDescent="0.2">
      <c r="A43" s="15" t="s">
        <v>12</v>
      </c>
      <c r="B43" s="36"/>
      <c r="C43" s="36"/>
      <c r="D43" s="36"/>
      <c r="E43" s="36"/>
      <c r="F43" s="36"/>
      <c r="G43" s="36"/>
      <c r="H43" s="73"/>
      <c r="J43" s="19"/>
      <c r="K43" t="s">
        <v>21</v>
      </c>
      <c r="M43">
        <v>0</v>
      </c>
    </row>
    <row r="44" spans="1:13" x14ac:dyDescent="0.2">
      <c r="A44" s="14" t="s">
        <v>13</v>
      </c>
      <c r="B44" s="36"/>
      <c r="C44" s="36"/>
      <c r="D44" s="36"/>
      <c r="E44" s="36"/>
      <c r="F44" s="36"/>
      <c r="G44" s="36"/>
      <c r="H44" s="73"/>
      <c r="J44" s="20"/>
      <c r="K44" t="s">
        <v>18</v>
      </c>
      <c r="M44">
        <v>0</v>
      </c>
    </row>
    <row r="45" spans="1:13" x14ac:dyDescent="0.2">
      <c r="A45" s="14" t="s">
        <v>14</v>
      </c>
      <c r="B45" s="36" t="s">
        <v>8</v>
      </c>
      <c r="C45" s="36"/>
      <c r="D45" s="36"/>
      <c r="E45" s="36"/>
      <c r="F45" s="36"/>
      <c r="G45" s="36"/>
      <c r="H45" s="73"/>
      <c r="J45" s="21"/>
      <c r="K45" t="s">
        <v>25</v>
      </c>
      <c r="M45">
        <v>0</v>
      </c>
    </row>
    <row r="46" spans="1:13" x14ac:dyDescent="0.2">
      <c r="A46" s="14" t="s">
        <v>167</v>
      </c>
      <c r="B46" s="36"/>
      <c r="C46" s="36"/>
      <c r="D46" s="36"/>
      <c r="E46" s="36"/>
      <c r="F46" s="36"/>
      <c r="G46" s="36"/>
      <c r="H46" s="73"/>
      <c r="J46" s="23"/>
      <c r="K46" t="s">
        <v>19</v>
      </c>
      <c r="M46">
        <v>0</v>
      </c>
    </row>
    <row r="47" spans="1:13" x14ac:dyDescent="0.2">
      <c r="A47" s="14" t="s">
        <v>168</v>
      </c>
      <c r="B47" s="36" t="s">
        <v>8</v>
      </c>
      <c r="C47" s="36"/>
      <c r="D47" s="36"/>
      <c r="E47" s="36"/>
      <c r="F47" s="36"/>
      <c r="G47" s="36"/>
      <c r="H47" s="73"/>
      <c r="J47" s="24"/>
      <c r="K47" t="s">
        <v>22</v>
      </c>
      <c r="M47">
        <v>0</v>
      </c>
    </row>
    <row r="48" spans="1:13" x14ac:dyDescent="0.2">
      <c r="A48" s="14" t="s">
        <v>169</v>
      </c>
      <c r="B48" s="36" t="s">
        <v>8</v>
      </c>
      <c r="C48" s="36"/>
      <c r="D48" s="36"/>
      <c r="E48" s="36"/>
      <c r="F48" s="36"/>
      <c r="G48" s="36"/>
      <c r="H48" s="73"/>
      <c r="J48" s="25"/>
      <c r="K48" t="s">
        <v>23</v>
      </c>
      <c r="M48">
        <v>0</v>
      </c>
    </row>
    <row r="49" spans="1:13" x14ac:dyDescent="0.2">
      <c r="A49" s="14" t="s">
        <v>170</v>
      </c>
      <c r="B49" s="36"/>
      <c r="C49" s="36"/>
      <c r="D49" s="36"/>
      <c r="E49" s="36"/>
      <c r="F49" s="36"/>
      <c r="G49" s="36"/>
      <c r="H49" s="73"/>
      <c r="J49" s="26"/>
      <c r="K49" t="s">
        <v>17</v>
      </c>
      <c r="M49">
        <v>0</v>
      </c>
    </row>
    <row r="50" spans="1:13" ht="13.5" thickBot="1" x14ac:dyDescent="0.25">
      <c r="A50" s="27" t="s">
        <v>171</v>
      </c>
      <c r="B50" s="37"/>
      <c r="C50" s="37"/>
      <c r="D50" s="37"/>
      <c r="E50" s="37"/>
      <c r="F50" s="37"/>
      <c r="G50" s="37"/>
      <c r="H50" s="74"/>
    </row>
    <row r="52" spans="1:13" ht="13.5" thickBot="1" x14ac:dyDescent="0.25">
      <c r="B52" s="5" t="s">
        <v>1</v>
      </c>
      <c r="C52" s="5" t="s">
        <v>2</v>
      </c>
      <c r="D52" s="5" t="s">
        <v>3</v>
      </c>
      <c r="E52" s="5" t="s">
        <v>4</v>
      </c>
      <c r="F52" s="5" t="s">
        <v>5</v>
      </c>
      <c r="G52" s="5" t="s">
        <v>7</v>
      </c>
      <c r="H52" s="5" t="s">
        <v>6</v>
      </c>
    </row>
    <row r="53" spans="1:13" ht="13.5" thickBot="1" x14ac:dyDescent="0.25">
      <c r="A53" s="12">
        <v>34</v>
      </c>
      <c r="B53" s="7">
        <v>18</v>
      </c>
      <c r="C53" s="7">
        <v>19</v>
      </c>
      <c r="D53" s="7">
        <v>20</v>
      </c>
      <c r="E53" s="7">
        <v>21</v>
      </c>
      <c r="F53" s="7">
        <v>22</v>
      </c>
      <c r="G53" s="7">
        <v>23</v>
      </c>
      <c r="H53" s="29">
        <v>24</v>
      </c>
      <c r="M53" s="8" t="s">
        <v>20</v>
      </c>
    </row>
    <row r="54" spans="1:13" x14ac:dyDescent="0.2">
      <c r="A54" s="13"/>
      <c r="B54" s="10"/>
      <c r="C54" s="10"/>
      <c r="D54" s="10"/>
      <c r="E54" s="10"/>
      <c r="F54" s="11"/>
      <c r="G54" s="11"/>
      <c r="H54" s="30"/>
      <c r="M54" s="1">
        <f>SUM(M55:M64)</f>
        <v>0</v>
      </c>
    </row>
    <row r="55" spans="1:13" x14ac:dyDescent="0.2">
      <c r="A55" s="14" t="s">
        <v>9</v>
      </c>
      <c r="B55" s="36" t="s">
        <v>8</v>
      </c>
      <c r="C55" s="36"/>
      <c r="D55" s="36"/>
      <c r="E55" s="36"/>
      <c r="F55" s="36"/>
      <c r="G55" s="36"/>
      <c r="H55" s="73"/>
      <c r="J55" s="16"/>
      <c r="K55" t="s">
        <v>15</v>
      </c>
      <c r="M55">
        <v>0</v>
      </c>
    </row>
    <row r="56" spans="1:13" x14ac:dyDescent="0.2">
      <c r="A56" s="14" t="s">
        <v>10</v>
      </c>
      <c r="B56" s="36"/>
      <c r="C56" s="36"/>
      <c r="D56" s="36"/>
      <c r="E56" s="36"/>
      <c r="F56" s="36"/>
      <c r="G56" s="36"/>
      <c r="H56" s="73"/>
      <c r="J56" s="17"/>
      <c r="K56" t="s">
        <v>16</v>
      </c>
      <c r="M56">
        <v>0</v>
      </c>
    </row>
    <row r="57" spans="1:13" x14ac:dyDescent="0.2">
      <c r="A57" s="14" t="s">
        <v>11</v>
      </c>
      <c r="B57" s="36"/>
      <c r="C57" s="36"/>
      <c r="D57" s="36"/>
      <c r="E57" s="36"/>
      <c r="F57" s="36"/>
      <c r="G57" s="36"/>
      <c r="H57" s="73"/>
      <c r="J57" s="18"/>
      <c r="K57" t="s">
        <v>24</v>
      </c>
      <c r="M57">
        <v>0</v>
      </c>
    </row>
    <row r="58" spans="1:13" x14ac:dyDescent="0.2">
      <c r="A58" s="15" t="s">
        <v>12</v>
      </c>
      <c r="B58" s="36"/>
      <c r="C58" s="36"/>
      <c r="D58" s="36"/>
      <c r="E58" s="36"/>
      <c r="F58" s="36"/>
      <c r="G58" s="36"/>
      <c r="H58" s="73"/>
      <c r="J58" s="19"/>
      <c r="K58" t="s">
        <v>21</v>
      </c>
      <c r="M58">
        <v>0</v>
      </c>
    </row>
    <row r="59" spans="1:13" x14ac:dyDescent="0.2">
      <c r="A59" s="14" t="s">
        <v>13</v>
      </c>
      <c r="B59" s="36"/>
      <c r="C59" s="36"/>
      <c r="D59" s="36"/>
      <c r="E59" s="36"/>
      <c r="F59" s="36"/>
      <c r="G59" s="36"/>
      <c r="H59" s="73"/>
      <c r="J59" s="20"/>
      <c r="K59" t="s">
        <v>18</v>
      </c>
      <c r="M59">
        <v>0</v>
      </c>
    </row>
    <row r="60" spans="1:13" x14ac:dyDescent="0.2">
      <c r="A60" s="14" t="s">
        <v>14</v>
      </c>
      <c r="B60" s="36" t="s">
        <v>8</v>
      </c>
      <c r="C60" s="36"/>
      <c r="D60" s="36"/>
      <c r="E60" s="36"/>
      <c r="F60" s="36"/>
      <c r="G60" s="36"/>
      <c r="H60" s="73"/>
      <c r="J60" s="21"/>
      <c r="K60" t="s">
        <v>25</v>
      </c>
      <c r="M60">
        <v>0</v>
      </c>
    </row>
    <row r="61" spans="1:13" x14ac:dyDescent="0.2">
      <c r="A61" s="14" t="s">
        <v>167</v>
      </c>
      <c r="B61" s="36"/>
      <c r="C61" s="36"/>
      <c r="D61" s="36"/>
      <c r="E61" s="36"/>
      <c r="F61" s="36"/>
      <c r="G61" s="36"/>
      <c r="H61" s="73"/>
      <c r="J61" s="23"/>
      <c r="K61" t="s">
        <v>19</v>
      </c>
      <c r="M61">
        <v>0</v>
      </c>
    </row>
    <row r="62" spans="1:13" x14ac:dyDescent="0.2">
      <c r="A62" s="14" t="s">
        <v>168</v>
      </c>
      <c r="B62" s="36" t="s">
        <v>8</v>
      </c>
      <c r="C62" s="36"/>
      <c r="D62" s="36"/>
      <c r="E62" s="36"/>
      <c r="F62" s="36"/>
      <c r="G62" s="36"/>
      <c r="H62" s="73"/>
      <c r="J62" s="24"/>
      <c r="K62" t="s">
        <v>22</v>
      </c>
      <c r="M62">
        <v>0</v>
      </c>
    </row>
    <row r="63" spans="1:13" x14ac:dyDescent="0.2">
      <c r="A63" s="14" t="s">
        <v>169</v>
      </c>
      <c r="B63" s="36" t="s">
        <v>8</v>
      </c>
      <c r="C63" s="36"/>
      <c r="D63" s="36"/>
      <c r="E63" s="36"/>
      <c r="F63" s="36"/>
      <c r="G63" s="36"/>
      <c r="H63" s="73"/>
      <c r="J63" s="25"/>
      <c r="K63" t="s">
        <v>23</v>
      </c>
      <c r="M63">
        <v>0</v>
      </c>
    </row>
    <row r="64" spans="1:13" x14ac:dyDescent="0.2">
      <c r="A64" s="14" t="s">
        <v>170</v>
      </c>
      <c r="B64" s="36"/>
      <c r="C64" s="36"/>
      <c r="D64" s="36"/>
      <c r="E64" s="36"/>
      <c r="F64" s="36"/>
      <c r="G64" s="36"/>
      <c r="H64" s="73"/>
      <c r="J64" s="26"/>
      <c r="K64" t="s">
        <v>17</v>
      </c>
      <c r="M64">
        <v>0</v>
      </c>
    </row>
    <row r="65" spans="1:13" ht="13.5" thickBot="1" x14ac:dyDescent="0.25">
      <c r="A65" s="27" t="s">
        <v>171</v>
      </c>
      <c r="B65" s="37"/>
      <c r="C65" s="37"/>
      <c r="D65" s="37"/>
      <c r="E65" s="37"/>
      <c r="F65" s="37"/>
      <c r="G65" s="37"/>
      <c r="H65" s="74"/>
    </row>
    <row r="67" spans="1:13" ht="13.5" thickBot="1" x14ac:dyDescent="0.25">
      <c r="B67" s="5" t="s">
        <v>1</v>
      </c>
      <c r="C67" s="5" t="s">
        <v>2</v>
      </c>
      <c r="D67" s="5" t="s">
        <v>3</v>
      </c>
      <c r="E67" s="5" t="s">
        <v>4</v>
      </c>
      <c r="F67" s="5" t="s">
        <v>5</v>
      </c>
      <c r="G67" s="5" t="s">
        <v>7</v>
      </c>
      <c r="H67" s="5" t="s">
        <v>6</v>
      </c>
    </row>
    <row r="68" spans="1:13" ht="13.5" thickBot="1" x14ac:dyDescent="0.25">
      <c r="A68" s="12">
        <v>35</v>
      </c>
      <c r="B68" s="7">
        <v>25</v>
      </c>
      <c r="C68" s="7">
        <v>26</v>
      </c>
      <c r="D68" s="7">
        <v>27</v>
      </c>
      <c r="E68" s="7">
        <v>28</v>
      </c>
      <c r="F68" s="7">
        <v>29</v>
      </c>
      <c r="G68" s="7">
        <v>30</v>
      </c>
      <c r="H68" s="29">
        <v>31</v>
      </c>
      <c r="M68" s="8" t="s">
        <v>20</v>
      </c>
    </row>
    <row r="69" spans="1:13" x14ac:dyDescent="0.2">
      <c r="A69" s="13"/>
      <c r="B69" s="10"/>
      <c r="C69" s="10"/>
      <c r="D69" s="10"/>
      <c r="E69" s="10"/>
      <c r="F69" s="11"/>
      <c r="G69" s="11"/>
      <c r="H69" s="30"/>
      <c r="M69" s="1">
        <f>SUM(M70:M79)</f>
        <v>0</v>
      </c>
    </row>
    <row r="70" spans="1:13" x14ac:dyDescent="0.2">
      <c r="A70" s="14" t="s">
        <v>9</v>
      </c>
      <c r="B70" s="36" t="s">
        <v>8</v>
      </c>
      <c r="C70" s="36"/>
      <c r="D70" s="36"/>
      <c r="E70" s="36"/>
      <c r="F70" s="36"/>
      <c r="G70" s="36"/>
      <c r="H70" s="73"/>
      <c r="J70" s="16"/>
      <c r="K70" t="s">
        <v>15</v>
      </c>
      <c r="M70">
        <v>0</v>
      </c>
    </row>
    <row r="71" spans="1:13" x14ac:dyDescent="0.2">
      <c r="A71" s="14" t="s">
        <v>10</v>
      </c>
      <c r="B71" s="36"/>
      <c r="C71" s="36"/>
      <c r="D71" s="36"/>
      <c r="E71" s="36"/>
      <c r="F71" s="36"/>
      <c r="G71" s="36"/>
      <c r="H71" s="73"/>
      <c r="J71" s="17"/>
      <c r="K71" t="s">
        <v>16</v>
      </c>
      <c r="M71">
        <v>0</v>
      </c>
    </row>
    <row r="72" spans="1:13" x14ac:dyDescent="0.2">
      <c r="A72" s="14" t="s">
        <v>11</v>
      </c>
      <c r="B72" s="36"/>
      <c r="C72" s="36"/>
      <c r="D72" s="36"/>
      <c r="E72" s="36"/>
      <c r="F72" s="36"/>
      <c r="G72" s="36"/>
      <c r="H72" s="73"/>
      <c r="J72" s="18"/>
      <c r="K72" t="s">
        <v>24</v>
      </c>
      <c r="M72">
        <v>0</v>
      </c>
    </row>
    <row r="73" spans="1:13" x14ac:dyDescent="0.2">
      <c r="A73" s="15" t="s">
        <v>12</v>
      </c>
      <c r="B73" s="36"/>
      <c r="C73" s="36"/>
      <c r="D73" s="36"/>
      <c r="E73" s="36"/>
      <c r="F73" s="36"/>
      <c r="G73" s="36"/>
      <c r="H73" s="73"/>
      <c r="J73" s="19"/>
      <c r="K73" t="s">
        <v>21</v>
      </c>
      <c r="M73">
        <v>0</v>
      </c>
    </row>
    <row r="74" spans="1:13" x14ac:dyDescent="0.2">
      <c r="A74" s="14" t="s">
        <v>13</v>
      </c>
      <c r="B74" s="36"/>
      <c r="C74" s="36"/>
      <c r="D74" s="36"/>
      <c r="E74" s="36"/>
      <c r="F74" s="36"/>
      <c r="G74" s="36"/>
      <c r="H74" s="73"/>
      <c r="J74" s="20"/>
      <c r="K74" t="s">
        <v>18</v>
      </c>
      <c r="M74">
        <v>0</v>
      </c>
    </row>
    <row r="75" spans="1:13" x14ac:dyDescent="0.2">
      <c r="A75" s="14" t="s">
        <v>14</v>
      </c>
      <c r="B75" s="36" t="s">
        <v>8</v>
      </c>
      <c r="C75" s="36"/>
      <c r="D75" s="36"/>
      <c r="E75" s="36"/>
      <c r="F75" s="36"/>
      <c r="G75" s="36"/>
      <c r="H75" s="73"/>
      <c r="J75" s="21"/>
      <c r="K75" t="s">
        <v>25</v>
      </c>
      <c r="M75">
        <v>0</v>
      </c>
    </row>
    <row r="76" spans="1:13" x14ac:dyDescent="0.2">
      <c r="A76" s="14" t="s">
        <v>167</v>
      </c>
      <c r="B76" s="36"/>
      <c r="C76" s="36"/>
      <c r="D76" s="36"/>
      <c r="E76" s="36"/>
      <c r="F76" s="36"/>
      <c r="G76" s="36"/>
      <c r="H76" s="73"/>
      <c r="J76" s="23"/>
      <c r="K76" t="s">
        <v>19</v>
      </c>
      <c r="M76">
        <v>0</v>
      </c>
    </row>
    <row r="77" spans="1:13" x14ac:dyDescent="0.2">
      <c r="A77" s="14" t="s">
        <v>168</v>
      </c>
      <c r="B77" s="36" t="s">
        <v>8</v>
      </c>
      <c r="C77" s="36"/>
      <c r="D77" s="36"/>
      <c r="E77" s="36"/>
      <c r="F77" s="36"/>
      <c r="G77" s="36"/>
      <c r="H77" s="73"/>
      <c r="J77" s="24"/>
      <c r="K77" t="s">
        <v>22</v>
      </c>
      <c r="M77">
        <v>0</v>
      </c>
    </row>
    <row r="78" spans="1:13" x14ac:dyDescent="0.2">
      <c r="A78" s="14" t="s">
        <v>169</v>
      </c>
      <c r="B78" s="36" t="s">
        <v>8</v>
      </c>
      <c r="C78" s="36"/>
      <c r="D78" s="36"/>
      <c r="E78" s="36"/>
      <c r="F78" s="36"/>
      <c r="G78" s="36"/>
      <c r="H78" s="73"/>
      <c r="J78" s="25"/>
      <c r="K78" t="s">
        <v>23</v>
      </c>
      <c r="M78">
        <v>0</v>
      </c>
    </row>
    <row r="79" spans="1:13" x14ac:dyDescent="0.2">
      <c r="A79" s="14" t="s">
        <v>170</v>
      </c>
      <c r="B79" s="36"/>
      <c r="C79" s="36"/>
      <c r="D79" s="36"/>
      <c r="E79" s="36"/>
      <c r="F79" s="36"/>
      <c r="G79" s="36"/>
      <c r="H79" s="73"/>
      <c r="J79" s="26"/>
      <c r="K79" t="s">
        <v>17</v>
      </c>
      <c r="M79">
        <v>0</v>
      </c>
    </row>
    <row r="80" spans="1:13" ht="13.5" thickBot="1" x14ac:dyDescent="0.25">
      <c r="A80" s="27" t="s">
        <v>171</v>
      </c>
      <c r="B80" s="37"/>
      <c r="C80" s="37"/>
      <c r="D80" s="37"/>
      <c r="E80" s="37"/>
      <c r="F80" s="37"/>
      <c r="G80" s="37"/>
      <c r="H80" s="74"/>
    </row>
  </sheetData>
  <pageMargins left="0.7" right="0.7" top="0.75" bottom="0.75" header="0.3" footer="0.3"/>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0"/>
  <sheetViews>
    <sheetView workbookViewId="0">
      <selection activeCell="P24" sqref="P24"/>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s>
  <sheetData>
    <row r="2" spans="1:15" ht="15.75" x14ac:dyDescent="0.25">
      <c r="F2" s="343" t="s">
        <v>224</v>
      </c>
    </row>
    <row r="3" spans="1:15" ht="18" x14ac:dyDescent="0.25">
      <c r="F3" s="342" t="s">
        <v>207</v>
      </c>
    </row>
    <row r="4" spans="1:15" ht="18" x14ac:dyDescent="0.25">
      <c r="F4" s="342" t="s">
        <v>216</v>
      </c>
    </row>
    <row r="6" spans="1:15" x14ac:dyDescent="0.2">
      <c r="A6" s="2">
        <v>2016</v>
      </c>
      <c r="E6" s="357" t="s">
        <v>41</v>
      </c>
    </row>
    <row r="7" spans="1:15" ht="13.5" thickBot="1" x14ac:dyDescent="0.25">
      <c r="B7" s="5" t="s">
        <v>1</v>
      </c>
      <c r="C7" s="5" t="s">
        <v>2</v>
      </c>
      <c r="D7" s="5" t="s">
        <v>3</v>
      </c>
      <c r="E7" s="5" t="s">
        <v>4</v>
      </c>
      <c r="F7" s="5" t="s">
        <v>5</v>
      </c>
      <c r="G7" s="5" t="s">
        <v>7</v>
      </c>
      <c r="H7" s="5" t="s">
        <v>6</v>
      </c>
    </row>
    <row r="8" spans="1:15" ht="13.5" thickBot="1" x14ac:dyDescent="0.25">
      <c r="A8" s="12">
        <v>26</v>
      </c>
      <c r="B8" s="6"/>
      <c r="C8" s="6"/>
      <c r="D8" s="6"/>
      <c r="E8" s="6"/>
      <c r="F8" s="7">
        <v>1</v>
      </c>
      <c r="G8" s="7">
        <v>2</v>
      </c>
      <c r="H8" s="29">
        <v>3</v>
      </c>
      <c r="M8" s="8" t="s">
        <v>26</v>
      </c>
      <c r="O8" s="8" t="s">
        <v>27</v>
      </c>
    </row>
    <row r="9" spans="1:15" x14ac:dyDescent="0.2">
      <c r="A9" s="13"/>
      <c r="B9" s="10"/>
      <c r="C9" s="10"/>
      <c r="D9" s="10"/>
      <c r="E9" s="10"/>
      <c r="F9" s="11"/>
      <c r="G9" s="11"/>
      <c r="H9" s="30"/>
      <c r="M9" s="214">
        <f>SUM(M10:M19)</f>
        <v>45</v>
      </c>
      <c r="N9" s="213"/>
      <c r="O9" s="214">
        <f>SUM(O10:O19)</f>
        <v>465</v>
      </c>
    </row>
    <row r="10" spans="1:15" x14ac:dyDescent="0.2">
      <c r="A10" s="14" t="s">
        <v>9</v>
      </c>
      <c r="B10" s="36" t="s">
        <v>8</v>
      </c>
      <c r="C10" s="36"/>
      <c r="D10" s="36"/>
      <c r="E10" s="36"/>
      <c r="F10" s="16"/>
      <c r="G10" s="16"/>
      <c r="H10" s="31"/>
      <c r="J10" s="16"/>
      <c r="K10" t="s">
        <v>15</v>
      </c>
      <c r="M10" s="213">
        <v>5</v>
      </c>
      <c r="N10" s="213"/>
      <c r="O10" s="213">
        <f t="shared" ref="O10:O19" si="0">(M10+M25+M40+M55+M70)</f>
        <v>81</v>
      </c>
    </row>
    <row r="11" spans="1:15" x14ac:dyDescent="0.2">
      <c r="A11" s="14" t="s">
        <v>10</v>
      </c>
      <c r="B11" s="36"/>
      <c r="C11" s="36"/>
      <c r="D11" s="36"/>
      <c r="E11" s="36"/>
      <c r="F11" s="17"/>
      <c r="G11" s="16"/>
      <c r="H11" s="32"/>
      <c r="J11" s="17"/>
      <c r="K11" t="s">
        <v>16</v>
      </c>
      <c r="M11" s="213">
        <v>3</v>
      </c>
      <c r="N11" s="213"/>
      <c r="O11" s="213">
        <f t="shared" si="0"/>
        <v>39</v>
      </c>
    </row>
    <row r="12" spans="1:15" x14ac:dyDescent="0.2">
      <c r="A12" s="14" t="s">
        <v>11</v>
      </c>
      <c r="B12" s="36"/>
      <c r="C12" s="36"/>
      <c r="D12" s="36"/>
      <c r="E12" s="36"/>
      <c r="F12" s="17"/>
      <c r="G12" s="17"/>
      <c r="H12" s="32"/>
      <c r="J12" s="18"/>
      <c r="K12" t="s">
        <v>24</v>
      </c>
      <c r="M12" s="213">
        <v>4</v>
      </c>
      <c r="N12" s="213"/>
      <c r="O12" s="213">
        <f t="shared" si="0"/>
        <v>24</v>
      </c>
    </row>
    <row r="13" spans="1:15" x14ac:dyDescent="0.2">
      <c r="A13" s="15" t="s">
        <v>12</v>
      </c>
      <c r="B13" s="36"/>
      <c r="C13" s="36"/>
      <c r="D13" s="36"/>
      <c r="E13" s="36"/>
      <c r="F13" s="19"/>
      <c r="G13" s="24"/>
      <c r="H13" s="34"/>
      <c r="J13" s="19"/>
      <c r="K13" t="s">
        <v>21</v>
      </c>
      <c r="M13" s="213">
        <v>3</v>
      </c>
      <c r="N13" s="213"/>
      <c r="O13" s="213">
        <f t="shared" si="0"/>
        <v>63</v>
      </c>
    </row>
    <row r="14" spans="1:15" x14ac:dyDescent="0.2">
      <c r="A14" s="14" t="s">
        <v>13</v>
      </c>
      <c r="B14" s="36"/>
      <c r="C14" s="36"/>
      <c r="D14" s="36"/>
      <c r="E14" s="36"/>
      <c r="F14" s="23"/>
      <c r="G14" s="20"/>
      <c r="H14" s="33"/>
      <c r="J14" s="20"/>
      <c r="K14" t="s">
        <v>18</v>
      </c>
      <c r="M14" s="213">
        <v>4</v>
      </c>
      <c r="N14" s="213"/>
      <c r="O14" s="213">
        <f t="shared" si="0"/>
        <v>44</v>
      </c>
    </row>
    <row r="15" spans="1:15" x14ac:dyDescent="0.2">
      <c r="A15" s="14" t="s">
        <v>14</v>
      </c>
      <c r="B15" s="36" t="s">
        <v>8</v>
      </c>
      <c r="C15" s="36"/>
      <c r="D15" s="36"/>
      <c r="E15" s="36"/>
      <c r="F15" s="16"/>
      <c r="G15" s="20"/>
      <c r="H15" s="33"/>
      <c r="J15" s="21"/>
      <c r="K15" t="s">
        <v>25</v>
      </c>
      <c r="M15" s="213">
        <v>3</v>
      </c>
      <c r="N15" s="213"/>
      <c r="O15" s="213">
        <f t="shared" si="0"/>
        <v>15</v>
      </c>
    </row>
    <row r="16" spans="1:15" x14ac:dyDescent="0.2">
      <c r="A16" s="14" t="s">
        <v>167</v>
      </c>
      <c r="B16" s="36"/>
      <c r="C16" s="36"/>
      <c r="D16" s="36"/>
      <c r="E16" s="36"/>
      <c r="F16" s="24"/>
      <c r="G16" s="24"/>
      <c r="H16" s="34"/>
      <c r="J16" s="23"/>
      <c r="K16" t="s">
        <v>19</v>
      </c>
      <c r="M16" s="213">
        <v>5</v>
      </c>
      <c r="N16" s="213"/>
      <c r="O16" s="213">
        <f t="shared" si="0"/>
        <v>37</v>
      </c>
    </row>
    <row r="17" spans="1:15" x14ac:dyDescent="0.2">
      <c r="A17" s="14" t="s">
        <v>168</v>
      </c>
      <c r="B17" s="36" t="s">
        <v>8</v>
      </c>
      <c r="C17" s="36"/>
      <c r="D17" s="36"/>
      <c r="E17" s="36"/>
      <c r="F17" s="25"/>
      <c r="G17" s="22"/>
      <c r="H17" s="215"/>
      <c r="J17" s="24"/>
      <c r="K17" t="s">
        <v>22</v>
      </c>
      <c r="M17" s="213">
        <v>15</v>
      </c>
      <c r="N17" s="213"/>
      <c r="O17" s="213">
        <f t="shared" si="0"/>
        <v>123</v>
      </c>
    </row>
    <row r="18" spans="1:15" x14ac:dyDescent="0.2">
      <c r="A18" s="14" t="s">
        <v>169</v>
      </c>
      <c r="B18" s="36" t="s">
        <v>8</v>
      </c>
      <c r="C18" s="36"/>
      <c r="D18" s="36"/>
      <c r="E18" s="36"/>
      <c r="F18" s="25"/>
      <c r="G18" s="22"/>
      <c r="H18" s="32"/>
      <c r="J18" s="25"/>
      <c r="K18" t="s">
        <v>23</v>
      </c>
      <c r="M18" s="213">
        <v>3</v>
      </c>
      <c r="N18" s="213"/>
      <c r="O18" s="213">
        <f t="shared" si="0"/>
        <v>15</v>
      </c>
    </row>
    <row r="19" spans="1:15" x14ac:dyDescent="0.2">
      <c r="A19" s="14" t="s">
        <v>170</v>
      </c>
      <c r="B19" s="36"/>
      <c r="C19" s="36"/>
      <c r="D19" s="36"/>
      <c r="E19" s="36"/>
      <c r="F19" s="25"/>
      <c r="G19" s="22"/>
      <c r="H19" s="32"/>
      <c r="J19" s="26"/>
      <c r="K19" t="s">
        <v>17</v>
      </c>
      <c r="M19" s="213">
        <v>0</v>
      </c>
      <c r="N19" s="213"/>
      <c r="O19" s="213">
        <f t="shared" si="0"/>
        <v>24</v>
      </c>
    </row>
    <row r="20" spans="1:15" ht="13.5" thickBot="1" x14ac:dyDescent="0.25">
      <c r="A20" s="27" t="s">
        <v>171</v>
      </c>
      <c r="B20" s="37"/>
      <c r="C20" s="37"/>
      <c r="D20" s="37"/>
      <c r="E20" s="37"/>
      <c r="F20" s="216"/>
      <c r="G20" s="216"/>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27</v>
      </c>
      <c r="B23" s="7">
        <v>4</v>
      </c>
      <c r="C23" s="7">
        <v>5</v>
      </c>
      <c r="D23" s="7">
        <v>6</v>
      </c>
      <c r="E23" s="7">
        <v>7</v>
      </c>
      <c r="F23" s="7">
        <v>8</v>
      </c>
      <c r="G23" s="7">
        <v>9</v>
      </c>
      <c r="H23" s="29">
        <v>10</v>
      </c>
      <c r="M23" s="8" t="s">
        <v>20</v>
      </c>
    </row>
    <row r="24" spans="1:15" x14ac:dyDescent="0.2">
      <c r="A24" s="13"/>
      <c r="B24" s="10"/>
      <c r="C24" s="10"/>
      <c r="D24" s="10"/>
      <c r="E24" s="10"/>
      <c r="F24" s="11"/>
      <c r="G24" s="11"/>
      <c r="H24" s="30"/>
      <c r="M24" s="214">
        <f>SUM(M25:M34)</f>
        <v>105</v>
      </c>
    </row>
    <row r="25" spans="1:15" x14ac:dyDescent="0.2">
      <c r="A25" s="14" t="s">
        <v>9</v>
      </c>
      <c r="B25" s="16" t="s">
        <v>8</v>
      </c>
      <c r="C25" s="16"/>
      <c r="D25" s="16"/>
      <c r="E25" s="16"/>
      <c r="F25" s="16"/>
      <c r="G25" s="16"/>
      <c r="H25" s="31"/>
      <c r="J25" s="16"/>
      <c r="K25" t="s">
        <v>15</v>
      </c>
      <c r="M25" s="213">
        <v>19</v>
      </c>
    </row>
    <row r="26" spans="1:15" x14ac:dyDescent="0.2">
      <c r="A26" s="14" t="s">
        <v>10</v>
      </c>
      <c r="B26" s="17"/>
      <c r="C26" s="16"/>
      <c r="D26" s="17"/>
      <c r="E26" s="16"/>
      <c r="F26" s="17"/>
      <c r="G26" s="16"/>
      <c r="H26" s="32"/>
      <c r="J26" s="17"/>
      <c r="K26" t="s">
        <v>16</v>
      </c>
      <c r="M26" s="213">
        <v>9</v>
      </c>
    </row>
    <row r="27" spans="1:15" x14ac:dyDescent="0.2">
      <c r="A27" s="14" t="s">
        <v>11</v>
      </c>
      <c r="B27" s="17"/>
      <c r="C27" s="17"/>
      <c r="D27" s="17"/>
      <c r="E27" s="17"/>
      <c r="F27" s="17"/>
      <c r="G27" s="17"/>
      <c r="H27" s="32"/>
      <c r="J27" s="18"/>
      <c r="K27" t="s">
        <v>24</v>
      </c>
      <c r="M27" s="213">
        <v>5</v>
      </c>
    </row>
    <row r="28" spans="1:15" x14ac:dyDescent="0.2">
      <c r="A28" s="15" t="s">
        <v>12</v>
      </c>
      <c r="B28" s="19"/>
      <c r="C28" s="19"/>
      <c r="D28" s="19"/>
      <c r="E28" s="19"/>
      <c r="F28" s="19"/>
      <c r="G28" s="24"/>
      <c r="H28" s="34"/>
      <c r="J28" s="19"/>
      <c r="K28" t="s">
        <v>21</v>
      </c>
      <c r="M28" s="213">
        <v>15</v>
      </c>
    </row>
    <row r="29" spans="1:15" x14ac:dyDescent="0.2">
      <c r="A29" s="14" t="s">
        <v>13</v>
      </c>
      <c r="B29" s="23"/>
      <c r="C29" s="23"/>
      <c r="D29" s="18"/>
      <c r="E29" s="23"/>
      <c r="F29" s="23"/>
      <c r="G29" s="20"/>
      <c r="H29" s="33"/>
      <c r="J29" s="20"/>
      <c r="K29" t="s">
        <v>18</v>
      </c>
      <c r="M29" s="213">
        <v>10</v>
      </c>
    </row>
    <row r="30" spans="1:15" x14ac:dyDescent="0.2">
      <c r="A30" s="14" t="s">
        <v>14</v>
      </c>
      <c r="B30" s="16" t="s">
        <v>8</v>
      </c>
      <c r="C30" s="16"/>
      <c r="D30" s="16"/>
      <c r="E30" s="16"/>
      <c r="F30" s="16"/>
      <c r="G30" s="20"/>
      <c r="H30" s="33"/>
      <c r="J30" s="21"/>
      <c r="K30" t="s">
        <v>25</v>
      </c>
      <c r="M30" s="213">
        <v>3</v>
      </c>
    </row>
    <row r="31" spans="1:15" x14ac:dyDescent="0.2">
      <c r="A31" s="14" t="s">
        <v>167</v>
      </c>
      <c r="B31" s="24"/>
      <c r="C31" s="24"/>
      <c r="D31" s="24"/>
      <c r="E31" s="24"/>
      <c r="F31" s="24"/>
      <c r="G31" s="24"/>
      <c r="H31" s="34"/>
      <c r="J31" s="23"/>
      <c r="K31" t="s">
        <v>19</v>
      </c>
      <c r="M31" s="213">
        <v>8</v>
      </c>
    </row>
    <row r="32" spans="1:15" x14ac:dyDescent="0.2">
      <c r="A32" s="14" t="s">
        <v>168</v>
      </c>
      <c r="B32" s="16" t="s">
        <v>8</v>
      </c>
      <c r="C32" s="20"/>
      <c r="D32" s="16"/>
      <c r="E32" s="20"/>
      <c r="F32" s="25"/>
      <c r="G32" s="22"/>
      <c r="H32" s="215"/>
      <c r="J32" s="24"/>
      <c r="K32" t="s">
        <v>22</v>
      </c>
      <c r="M32" s="213">
        <v>27</v>
      </c>
    </row>
    <row r="33" spans="1:13" x14ac:dyDescent="0.2">
      <c r="A33" s="14" t="s">
        <v>169</v>
      </c>
      <c r="B33" s="16" t="s">
        <v>8</v>
      </c>
      <c r="C33" s="20"/>
      <c r="D33" s="16"/>
      <c r="E33" s="20"/>
      <c r="F33" s="25"/>
      <c r="G33" s="22"/>
      <c r="H33" s="32"/>
      <c r="J33" s="25"/>
      <c r="K33" t="s">
        <v>23</v>
      </c>
      <c r="M33" s="213">
        <v>3</v>
      </c>
    </row>
    <row r="34" spans="1:13" x14ac:dyDescent="0.2">
      <c r="A34" s="14" t="s">
        <v>170</v>
      </c>
      <c r="B34" s="26"/>
      <c r="C34" s="20"/>
      <c r="D34" s="26"/>
      <c r="E34" s="20"/>
      <c r="F34" s="25"/>
      <c r="G34" s="22"/>
      <c r="H34" s="32"/>
      <c r="J34" s="26"/>
      <c r="K34" t="s">
        <v>17</v>
      </c>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28</v>
      </c>
      <c r="B38" s="7">
        <v>11</v>
      </c>
      <c r="C38" s="7">
        <v>12</v>
      </c>
      <c r="D38" s="7">
        <v>13</v>
      </c>
      <c r="E38" s="7">
        <v>14</v>
      </c>
      <c r="F38" s="7">
        <v>15</v>
      </c>
      <c r="G38" s="7">
        <v>16</v>
      </c>
      <c r="H38" s="29">
        <v>17</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29</v>
      </c>
      <c r="B53" s="7">
        <v>18</v>
      </c>
      <c r="C53" s="7">
        <v>19</v>
      </c>
      <c r="D53" s="7">
        <v>20</v>
      </c>
      <c r="E53" s="7">
        <v>21</v>
      </c>
      <c r="F53" s="7">
        <v>22</v>
      </c>
      <c r="G53" s="7">
        <v>23</v>
      </c>
      <c r="H53" s="29">
        <v>24</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30</v>
      </c>
      <c r="B68" s="7">
        <v>25</v>
      </c>
      <c r="C68" s="7">
        <v>26</v>
      </c>
      <c r="D68" s="7">
        <v>27</v>
      </c>
      <c r="E68" s="7">
        <v>28</v>
      </c>
      <c r="F68" s="7">
        <v>29</v>
      </c>
      <c r="G68" s="7">
        <v>30</v>
      </c>
      <c r="H68" s="29">
        <v>31</v>
      </c>
      <c r="M68" s="8" t="s">
        <v>20</v>
      </c>
    </row>
    <row r="69" spans="1:13" x14ac:dyDescent="0.2">
      <c r="A69" s="13"/>
      <c r="B69" s="10"/>
      <c r="C69" s="10"/>
      <c r="D69" s="10"/>
      <c r="E69" s="10"/>
      <c r="F69" s="11"/>
      <c r="G69" s="11"/>
      <c r="H69" s="30"/>
      <c r="M69" s="214">
        <f>SUM(M70:M79)</f>
        <v>105</v>
      </c>
    </row>
    <row r="70" spans="1:13" x14ac:dyDescent="0.2">
      <c r="A70" s="14" t="s">
        <v>9</v>
      </c>
      <c r="B70" s="16" t="s">
        <v>8</v>
      </c>
      <c r="C70" s="16"/>
      <c r="D70" s="16"/>
      <c r="E70" s="16"/>
      <c r="F70" s="16"/>
      <c r="G70" s="16"/>
      <c r="H70" s="31"/>
      <c r="J70" s="16"/>
      <c r="K70" t="s">
        <v>15</v>
      </c>
      <c r="M70" s="213">
        <v>19</v>
      </c>
    </row>
    <row r="71" spans="1:13" x14ac:dyDescent="0.2">
      <c r="A71" s="14" t="s">
        <v>10</v>
      </c>
      <c r="B71" s="17"/>
      <c r="C71" s="16"/>
      <c r="D71" s="17"/>
      <c r="E71" s="16"/>
      <c r="F71" s="17"/>
      <c r="G71" s="16"/>
      <c r="H71" s="32"/>
      <c r="J71" s="17"/>
      <c r="K71" t="s">
        <v>16</v>
      </c>
      <c r="M71" s="213">
        <v>9</v>
      </c>
    </row>
    <row r="72" spans="1:13" x14ac:dyDescent="0.2">
      <c r="A72" s="14" t="s">
        <v>11</v>
      </c>
      <c r="B72" s="17"/>
      <c r="C72" s="17"/>
      <c r="D72" s="17"/>
      <c r="E72" s="17"/>
      <c r="F72" s="17"/>
      <c r="G72" s="17"/>
      <c r="H72" s="32"/>
      <c r="J72" s="18"/>
      <c r="K72" t="s">
        <v>24</v>
      </c>
      <c r="M72" s="213">
        <v>5</v>
      </c>
    </row>
    <row r="73" spans="1:13" x14ac:dyDescent="0.2">
      <c r="A73" s="15" t="s">
        <v>12</v>
      </c>
      <c r="B73" s="19"/>
      <c r="C73" s="19"/>
      <c r="D73" s="19"/>
      <c r="E73" s="19"/>
      <c r="F73" s="19"/>
      <c r="G73" s="24"/>
      <c r="H73" s="34"/>
      <c r="J73" s="19"/>
      <c r="K73" t="s">
        <v>21</v>
      </c>
      <c r="M73" s="213">
        <v>15</v>
      </c>
    </row>
    <row r="74" spans="1:13" x14ac:dyDescent="0.2">
      <c r="A74" s="14" t="s">
        <v>13</v>
      </c>
      <c r="B74" s="23"/>
      <c r="C74" s="23"/>
      <c r="D74" s="18"/>
      <c r="E74" s="23"/>
      <c r="F74" s="23"/>
      <c r="G74" s="20"/>
      <c r="H74" s="33"/>
      <c r="J74" s="20"/>
      <c r="K74" t="s">
        <v>18</v>
      </c>
      <c r="M74" s="213">
        <v>10</v>
      </c>
    </row>
    <row r="75" spans="1:13" x14ac:dyDescent="0.2">
      <c r="A75" s="14" t="s">
        <v>14</v>
      </c>
      <c r="B75" s="16" t="s">
        <v>8</v>
      </c>
      <c r="C75" s="16"/>
      <c r="D75" s="16"/>
      <c r="E75" s="16"/>
      <c r="F75" s="16"/>
      <c r="G75" s="20"/>
      <c r="H75" s="33"/>
      <c r="J75" s="21"/>
      <c r="K75" t="s">
        <v>25</v>
      </c>
      <c r="M75" s="213">
        <v>3</v>
      </c>
    </row>
    <row r="76" spans="1:13" x14ac:dyDescent="0.2">
      <c r="A76" s="14" t="s">
        <v>167</v>
      </c>
      <c r="B76" s="24"/>
      <c r="C76" s="24"/>
      <c r="D76" s="24"/>
      <c r="E76" s="24"/>
      <c r="F76" s="24"/>
      <c r="G76" s="24"/>
      <c r="H76" s="34"/>
      <c r="J76" s="23"/>
      <c r="K76" t="s">
        <v>19</v>
      </c>
      <c r="M76" s="213">
        <v>8</v>
      </c>
    </row>
    <row r="77" spans="1:13" x14ac:dyDescent="0.2">
      <c r="A77" s="14" t="s">
        <v>168</v>
      </c>
      <c r="B77" s="16" t="s">
        <v>8</v>
      </c>
      <c r="C77" s="20"/>
      <c r="D77" s="16"/>
      <c r="E77" s="20"/>
      <c r="F77" s="25"/>
      <c r="G77" s="22"/>
      <c r="H77" s="215"/>
      <c r="J77" s="24"/>
      <c r="K77" t="s">
        <v>22</v>
      </c>
      <c r="M77" s="213">
        <v>27</v>
      </c>
    </row>
    <row r="78" spans="1:13" x14ac:dyDescent="0.2">
      <c r="A78" s="14" t="s">
        <v>169</v>
      </c>
      <c r="B78" s="16" t="s">
        <v>8</v>
      </c>
      <c r="C78" s="20"/>
      <c r="D78" s="16"/>
      <c r="E78" s="20"/>
      <c r="F78" s="25"/>
      <c r="G78" s="22"/>
      <c r="H78" s="32"/>
      <c r="J78" s="25"/>
      <c r="K78" t="s">
        <v>23</v>
      </c>
      <c r="M78" s="213">
        <v>3</v>
      </c>
    </row>
    <row r="79" spans="1:13" x14ac:dyDescent="0.2">
      <c r="A79" s="14" t="s">
        <v>170</v>
      </c>
      <c r="B79" s="26"/>
      <c r="C79" s="20"/>
      <c r="D79" s="26"/>
      <c r="E79" s="20"/>
      <c r="F79" s="25"/>
      <c r="G79" s="22"/>
      <c r="H79" s="32"/>
      <c r="J79" s="26"/>
      <c r="K79" t="s">
        <v>17</v>
      </c>
      <c r="M79" s="213">
        <v>6</v>
      </c>
    </row>
    <row r="80" spans="1:13" ht="13.5" thickBot="1" x14ac:dyDescent="0.25">
      <c r="A80" s="27" t="s">
        <v>171</v>
      </c>
      <c r="B80" s="28"/>
      <c r="C80" s="28"/>
      <c r="D80" s="28"/>
      <c r="E80" s="28"/>
      <c r="F80" s="216"/>
      <c r="G80" s="216"/>
      <c r="H80" s="35"/>
    </row>
  </sheetData>
  <pageMargins left="0.7" right="0.7" top="0.75" bottom="0.75" header="0.3" footer="0.3"/>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0"/>
  <sheetViews>
    <sheetView workbookViewId="0">
      <selection activeCell="Q23" sqref="Q23"/>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s>
  <sheetData>
    <row r="2" spans="1:15" ht="15.75" x14ac:dyDescent="0.25">
      <c r="F2" s="343" t="s">
        <v>223</v>
      </c>
    </row>
    <row r="3" spans="1:15" ht="18" x14ac:dyDescent="0.25">
      <c r="F3" s="342" t="s">
        <v>207</v>
      </c>
    </row>
    <row r="4" spans="1:15" ht="18" x14ac:dyDescent="0.25">
      <c r="F4" s="342" t="s">
        <v>216</v>
      </c>
    </row>
    <row r="6" spans="1:15" x14ac:dyDescent="0.2">
      <c r="A6" s="2">
        <v>2016</v>
      </c>
      <c r="E6" s="357" t="s">
        <v>40</v>
      </c>
    </row>
    <row r="7" spans="1:15" ht="13.5" thickBot="1" x14ac:dyDescent="0.25">
      <c r="B7" s="5" t="s">
        <v>1</v>
      </c>
      <c r="C7" s="5" t="s">
        <v>2</v>
      </c>
      <c r="D7" s="5" t="s">
        <v>3</v>
      </c>
      <c r="E7" s="5" t="s">
        <v>4</v>
      </c>
      <c r="F7" s="5" t="s">
        <v>5</v>
      </c>
      <c r="G7" s="5" t="s">
        <v>7</v>
      </c>
      <c r="H7" s="5" t="s">
        <v>6</v>
      </c>
    </row>
    <row r="8" spans="1:15" ht="13.5" thickBot="1" x14ac:dyDescent="0.25">
      <c r="A8" s="12">
        <v>22</v>
      </c>
      <c r="B8" s="6"/>
      <c r="C8" s="6"/>
      <c r="D8" s="7">
        <v>1</v>
      </c>
      <c r="E8" s="7">
        <v>2</v>
      </c>
      <c r="F8" s="7">
        <v>3</v>
      </c>
      <c r="G8" s="7">
        <v>4</v>
      </c>
      <c r="H8" s="29">
        <v>5</v>
      </c>
      <c r="M8" s="8" t="s">
        <v>26</v>
      </c>
      <c r="O8" s="8" t="s">
        <v>27</v>
      </c>
    </row>
    <row r="9" spans="1:15" x14ac:dyDescent="0.2">
      <c r="A9" s="13"/>
      <c r="B9" s="10"/>
      <c r="C9" s="10"/>
      <c r="D9" s="10"/>
      <c r="E9" s="10"/>
      <c r="F9" s="11"/>
      <c r="G9" s="11"/>
      <c r="H9" s="30"/>
      <c r="M9" s="214">
        <f>SUM(M10:M19)</f>
        <v>75</v>
      </c>
      <c r="N9" s="213"/>
      <c r="O9" s="214">
        <f>SUM(O10:O19)</f>
        <v>450</v>
      </c>
    </row>
    <row r="10" spans="1:15" x14ac:dyDescent="0.2">
      <c r="A10" s="14" t="s">
        <v>9</v>
      </c>
      <c r="B10" s="36" t="s">
        <v>8</v>
      </c>
      <c r="C10" s="36"/>
      <c r="D10" s="16"/>
      <c r="E10" s="16"/>
      <c r="F10" s="16"/>
      <c r="G10" s="16"/>
      <c r="H10" s="31"/>
      <c r="J10" s="16"/>
      <c r="K10" t="s">
        <v>15</v>
      </c>
      <c r="M10" s="213">
        <v>12</v>
      </c>
      <c r="N10" s="213"/>
      <c r="O10" s="213">
        <f t="shared" ref="O10:O19" si="0">(M10+M25+M40+M55+M70)</f>
        <v>83</v>
      </c>
    </row>
    <row r="11" spans="1:15" x14ac:dyDescent="0.2">
      <c r="A11" s="14" t="s">
        <v>10</v>
      </c>
      <c r="B11" s="36"/>
      <c r="C11" s="36"/>
      <c r="D11" s="17"/>
      <c r="E11" s="16"/>
      <c r="F11" s="17"/>
      <c r="G11" s="16"/>
      <c r="H11" s="32"/>
      <c r="J11" s="17"/>
      <c r="K11" t="s">
        <v>16</v>
      </c>
      <c r="M11" s="213">
        <v>6</v>
      </c>
      <c r="N11" s="213"/>
      <c r="O11" s="213">
        <f t="shared" si="0"/>
        <v>39</v>
      </c>
    </row>
    <row r="12" spans="1:15" x14ac:dyDescent="0.2">
      <c r="A12" s="14" t="s">
        <v>11</v>
      </c>
      <c r="B12" s="36"/>
      <c r="C12" s="36"/>
      <c r="D12" s="17"/>
      <c r="E12" s="17"/>
      <c r="F12" s="17"/>
      <c r="G12" s="17"/>
      <c r="H12" s="32"/>
      <c r="J12" s="18"/>
      <c r="K12" t="s">
        <v>24</v>
      </c>
      <c r="M12" s="213">
        <v>5</v>
      </c>
      <c r="N12" s="213"/>
      <c r="O12" s="213">
        <f t="shared" si="0"/>
        <v>21</v>
      </c>
    </row>
    <row r="13" spans="1:15" x14ac:dyDescent="0.2">
      <c r="A13" s="15" t="s">
        <v>12</v>
      </c>
      <c r="B13" s="36"/>
      <c r="C13" s="36"/>
      <c r="D13" s="19"/>
      <c r="E13" s="19"/>
      <c r="F13" s="19"/>
      <c r="G13" s="24"/>
      <c r="H13" s="34"/>
      <c r="J13" s="19"/>
      <c r="K13" t="s">
        <v>21</v>
      </c>
      <c r="M13" s="213">
        <v>9</v>
      </c>
      <c r="N13" s="213"/>
      <c r="O13" s="213">
        <f t="shared" si="0"/>
        <v>66</v>
      </c>
    </row>
    <row r="14" spans="1:15" x14ac:dyDescent="0.2">
      <c r="A14" s="14" t="s">
        <v>13</v>
      </c>
      <c r="B14" s="36"/>
      <c r="C14" s="36"/>
      <c r="D14" s="18"/>
      <c r="E14" s="23"/>
      <c r="F14" s="23"/>
      <c r="G14" s="20"/>
      <c r="H14" s="33"/>
      <c r="J14" s="20"/>
      <c r="K14" t="s">
        <v>18</v>
      </c>
      <c r="M14" s="213">
        <v>7</v>
      </c>
      <c r="N14" s="213"/>
      <c r="O14" s="213">
        <f t="shared" si="0"/>
        <v>43</v>
      </c>
    </row>
    <row r="15" spans="1:15" x14ac:dyDescent="0.2">
      <c r="A15" s="14" t="s">
        <v>14</v>
      </c>
      <c r="B15" s="36" t="s">
        <v>8</v>
      </c>
      <c r="C15" s="36"/>
      <c r="D15" s="16"/>
      <c r="E15" s="16"/>
      <c r="F15" s="16"/>
      <c r="G15" s="20"/>
      <c r="H15" s="33"/>
      <c r="J15" s="21"/>
      <c r="K15" t="s">
        <v>25</v>
      </c>
      <c r="M15" s="213">
        <v>3</v>
      </c>
      <c r="N15" s="213"/>
      <c r="O15" s="213">
        <f t="shared" si="0"/>
        <v>12</v>
      </c>
    </row>
    <row r="16" spans="1:15" x14ac:dyDescent="0.2">
      <c r="A16" s="14" t="s">
        <v>167</v>
      </c>
      <c r="B16" s="36"/>
      <c r="C16" s="36"/>
      <c r="D16" s="24"/>
      <c r="E16" s="24"/>
      <c r="F16" s="24"/>
      <c r="G16" s="24"/>
      <c r="H16" s="34"/>
      <c r="J16" s="23"/>
      <c r="K16" t="s">
        <v>19</v>
      </c>
      <c r="M16" s="213">
        <v>6</v>
      </c>
      <c r="N16" s="213"/>
      <c r="O16" s="213">
        <f t="shared" si="0"/>
        <v>33</v>
      </c>
    </row>
    <row r="17" spans="1:15" x14ac:dyDescent="0.2">
      <c r="A17" s="14" t="s">
        <v>168</v>
      </c>
      <c r="B17" s="36" t="s">
        <v>8</v>
      </c>
      <c r="C17" s="36"/>
      <c r="D17" s="16"/>
      <c r="E17" s="20"/>
      <c r="F17" s="25"/>
      <c r="G17" s="22"/>
      <c r="H17" s="215"/>
      <c r="J17" s="24"/>
      <c r="K17" t="s">
        <v>22</v>
      </c>
      <c r="M17" s="213">
        <v>21</v>
      </c>
      <c r="N17" s="213"/>
      <c r="O17" s="213">
        <f t="shared" si="0"/>
        <v>114</v>
      </c>
    </row>
    <row r="18" spans="1:15" x14ac:dyDescent="0.2">
      <c r="A18" s="14" t="s">
        <v>169</v>
      </c>
      <c r="B18" s="36" t="s">
        <v>8</v>
      </c>
      <c r="C18" s="36"/>
      <c r="D18" s="16"/>
      <c r="E18" s="20"/>
      <c r="F18" s="25"/>
      <c r="G18" s="22"/>
      <c r="H18" s="32"/>
      <c r="J18" s="25"/>
      <c r="K18" t="s">
        <v>23</v>
      </c>
      <c r="M18" s="213">
        <v>3</v>
      </c>
      <c r="N18" s="213"/>
      <c r="O18" s="213">
        <f t="shared" si="0"/>
        <v>12</v>
      </c>
    </row>
    <row r="19" spans="1:15" x14ac:dyDescent="0.2">
      <c r="A19" s="14" t="s">
        <v>170</v>
      </c>
      <c r="B19" s="36"/>
      <c r="C19" s="36"/>
      <c r="D19" s="26"/>
      <c r="E19" s="20"/>
      <c r="F19" s="25"/>
      <c r="G19" s="22"/>
      <c r="H19" s="32"/>
      <c r="J19" s="26"/>
      <c r="K19" t="s">
        <v>17</v>
      </c>
      <c r="M19" s="213">
        <v>3</v>
      </c>
      <c r="N19" s="213"/>
      <c r="O19" s="213">
        <f t="shared" si="0"/>
        <v>27</v>
      </c>
    </row>
    <row r="20" spans="1:15" ht="13.5" thickBot="1" x14ac:dyDescent="0.25">
      <c r="A20" s="27" t="s">
        <v>171</v>
      </c>
      <c r="B20" s="37"/>
      <c r="C20" s="37"/>
      <c r="D20" s="28"/>
      <c r="E20" s="28"/>
      <c r="F20" s="216"/>
      <c r="G20" s="216"/>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23</v>
      </c>
      <c r="B23" s="7">
        <v>6</v>
      </c>
      <c r="C23" s="7">
        <v>5</v>
      </c>
      <c r="D23" s="7">
        <v>6</v>
      </c>
      <c r="E23" s="7">
        <v>7</v>
      </c>
      <c r="F23" s="7">
        <v>8</v>
      </c>
      <c r="G23" s="7">
        <v>9</v>
      </c>
      <c r="H23" s="29">
        <v>10</v>
      </c>
      <c r="M23" s="8" t="s">
        <v>20</v>
      </c>
    </row>
    <row r="24" spans="1:15" x14ac:dyDescent="0.2">
      <c r="A24" s="13"/>
      <c r="B24" s="10"/>
      <c r="C24" s="10"/>
      <c r="D24" s="10"/>
      <c r="E24" s="10"/>
      <c r="F24" s="11"/>
      <c r="G24" s="11"/>
      <c r="H24" s="30"/>
      <c r="M24" s="214">
        <f>SUM(M25:M34)</f>
        <v>105</v>
      </c>
    </row>
    <row r="25" spans="1:15" x14ac:dyDescent="0.2">
      <c r="A25" s="14" t="s">
        <v>9</v>
      </c>
      <c r="B25" s="16" t="s">
        <v>8</v>
      </c>
      <c r="C25" s="16"/>
      <c r="D25" s="16"/>
      <c r="E25" s="16"/>
      <c r="F25" s="16"/>
      <c r="G25" s="16"/>
      <c r="H25" s="31"/>
      <c r="J25" s="16"/>
      <c r="K25" t="s">
        <v>15</v>
      </c>
      <c r="M25" s="213">
        <v>19</v>
      </c>
    </row>
    <row r="26" spans="1:15" x14ac:dyDescent="0.2">
      <c r="A26" s="14" t="s">
        <v>10</v>
      </c>
      <c r="B26" s="17"/>
      <c r="C26" s="16"/>
      <c r="D26" s="17"/>
      <c r="E26" s="16"/>
      <c r="F26" s="17"/>
      <c r="G26" s="16"/>
      <c r="H26" s="32"/>
      <c r="J26" s="17"/>
      <c r="K26" t="s">
        <v>16</v>
      </c>
      <c r="M26" s="213">
        <v>9</v>
      </c>
    </row>
    <row r="27" spans="1:15" x14ac:dyDescent="0.2">
      <c r="A27" s="14" t="s">
        <v>11</v>
      </c>
      <c r="B27" s="17"/>
      <c r="C27" s="17"/>
      <c r="D27" s="17"/>
      <c r="E27" s="17"/>
      <c r="F27" s="17"/>
      <c r="G27" s="17"/>
      <c r="H27" s="32"/>
      <c r="J27" s="18"/>
      <c r="K27" t="s">
        <v>24</v>
      </c>
      <c r="M27" s="213">
        <v>5</v>
      </c>
    </row>
    <row r="28" spans="1:15" x14ac:dyDescent="0.2">
      <c r="A28" s="15" t="s">
        <v>12</v>
      </c>
      <c r="B28" s="19"/>
      <c r="C28" s="19"/>
      <c r="D28" s="19"/>
      <c r="E28" s="19"/>
      <c r="F28" s="19"/>
      <c r="G28" s="24"/>
      <c r="H28" s="34"/>
      <c r="J28" s="19"/>
      <c r="K28" t="s">
        <v>21</v>
      </c>
      <c r="M28" s="213">
        <v>15</v>
      </c>
    </row>
    <row r="29" spans="1:15" x14ac:dyDescent="0.2">
      <c r="A29" s="14" t="s">
        <v>13</v>
      </c>
      <c r="B29" s="23"/>
      <c r="C29" s="23"/>
      <c r="D29" s="18"/>
      <c r="E29" s="23"/>
      <c r="F29" s="23"/>
      <c r="G29" s="20"/>
      <c r="H29" s="33"/>
      <c r="J29" s="20"/>
      <c r="K29" t="s">
        <v>18</v>
      </c>
      <c r="M29" s="213">
        <v>10</v>
      </c>
    </row>
    <row r="30" spans="1:15" x14ac:dyDescent="0.2">
      <c r="A30" s="14" t="s">
        <v>14</v>
      </c>
      <c r="B30" s="16" t="s">
        <v>8</v>
      </c>
      <c r="C30" s="16"/>
      <c r="D30" s="16"/>
      <c r="E30" s="16"/>
      <c r="F30" s="16"/>
      <c r="G30" s="20"/>
      <c r="H30" s="33"/>
      <c r="J30" s="21"/>
      <c r="K30" t="s">
        <v>25</v>
      </c>
      <c r="M30" s="213">
        <v>3</v>
      </c>
    </row>
    <row r="31" spans="1:15" x14ac:dyDescent="0.2">
      <c r="A31" s="14" t="s">
        <v>167</v>
      </c>
      <c r="B31" s="24"/>
      <c r="C31" s="24"/>
      <c r="D31" s="24"/>
      <c r="E31" s="24"/>
      <c r="F31" s="24"/>
      <c r="G31" s="24"/>
      <c r="H31" s="34"/>
      <c r="J31" s="23"/>
      <c r="K31" t="s">
        <v>19</v>
      </c>
      <c r="M31" s="213">
        <v>8</v>
      </c>
    </row>
    <row r="32" spans="1:15" x14ac:dyDescent="0.2">
      <c r="A32" s="14" t="s">
        <v>168</v>
      </c>
      <c r="B32" s="16" t="s">
        <v>8</v>
      </c>
      <c r="C32" s="20"/>
      <c r="D32" s="16"/>
      <c r="E32" s="20"/>
      <c r="F32" s="25"/>
      <c r="G32" s="22"/>
      <c r="H32" s="215"/>
      <c r="J32" s="24"/>
      <c r="K32" t="s">
        <v>22</v>
      </c>
      <c r="M32" s="213">
        <v>27</v>
      </c>
    </row>
    <row r="33" spans="1:13" x14ac:dyDescent="0.2">
      <c r="A33" s="14" t="s">
        <v>169</v>
      </c>
      <c r="B33" s="16" t="s">
        <v>8</v>
      </c>
      <c r="C33" s="20"/>
      <c r="D33" s="16"/>
      <c r="E33" s="20"/>
      <c r="F33" s="25"/>
      <c r="G33" s="22"/>
      <c r="H33" s="32"/>
      <c r="J33" s="25"/>
      <c r="K33" t="s">
        <v>23</v>
      </c>
      <c r="M33" s="213">
        <v>3</v>
      </c>
    </row>
    <row r="34" spans="1:13" x14ac:dyDescent="0.2">
      <c r="A34" s="14" t="s">
        <v>170</v>
      </c>
      <c r="B34" s="26"/>
      <c r="C34" s="20"/>
      <c r="D34" s="26"/>
      <c r="E34" s="20"/>
      <c r="F34" s="25"/>
      <c r="G34" s="22"/>
      <c r="H34" s="32"/>
      <c r="J34" s="26"/>
      <c r="K34" t="s">
        <v>17</v>
      </c>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24</v>
      </c>
      <c r="B38" s="7">
        <v>13</v>
      </c>
      <c r="C38" s="7">
        <v>12</v>
      </c>
      <c r="D38" s="7">
        <v>13</v>
      </c>
      <c r="E38" s="7">
        <v>14</v>
      </c>
      <c r="F38" s="7">
        <v>15</v>
      </c>
      <c r="G38" s="7">
        <v>16</v>
      </c>
      <c r="H38" s="29">
        <v>17</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25</v>
      </c>
      <c r="B53" s="7">
        <v>20</v>
      </c>
      <c r="C53" s="7">
        <v>19</v>
      </c>
      <c r="D53" s="7">
        <v>20</v>
      </c>
      <c r="E53" s="7">
        <v>21</v>
      </c>
      <c r="F53" s="7">
        <v>22</v>
      </c>
      <c r="G53" s="7">
        <v>23</v>
      </c>
      <c r="H53" s="29">
        <v>24</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26</v>
      </c>
      <c r="B68" s="7">
        <v>27</v>
      </c>
      <c r="C68" s="7">
        <v>28</v>
      </c>
      <c r="D68" s="7">
        <v>29</v>
      </c>
      <c r="E68" s="7">
        <v>30</v>
      </c>
      <c r="F68" s="7" t="s">
        <v>8</v>
      </c>
      <c r="G68" s="7" t="s">
        <v>8</v>
      </c>
      <c r="H68" s="29" t="s">
        <v>8</v>
      </c>
      <c r="M68" s="8" t="s">
        <v>20</v>
      </c>
    </row>
    <row r="69" spans="1:13" x14ac:dyDescent="0.2">
      <c r="A69" s="13"/>
      <c r="B69" s="10"/>
      <c r="C69" s="10"/>
      <c r="D69" s="10"/>
      <c r="E69" s="10"/>
      <c r="F69" s="11"/>
      <c r="G69" s="11"/>
      <c r="H69" s="30"/>
      <c r="M69" s="214">
        <f>SUM(M70:M79)</f>
        <v>60</v>
      </c>
    </row>
    <row r="70" spans="1:13" x14ac:dyDescent="0.2">
      <c r="A70" s="14" t="s">
        <v>9</v>
      </c>
      <c r="B70" s="16" t="s">
        <v>8</v>
      </c>
      <c r="C70" s="16"/>
      <c r="D70" s="16"/>
      <c r="E70" s="16"/>
      <c r="F70" s="36"/>
      <c r="G70" s="36"/>
      <c r="H70" s="73"/>
      <c r="J70" s="16"/>
      <c r="K70" t="s">
        <v>15</v>
      </c>
      <c r="M70" s="213">
        <v>14</v>
      </c>
    </row>
    <row r="71" spans="1:13" x14ac:dyDescent="0.2">
      <c r="A71" s="14" t="s">
        <v>10</v>
      </c>
      <c r="B71" s="17"/>
      <c r="C71" s="16"/>
      <c r="D71" s="17"/>
      <c r="E71" s="16"/>
      <c r="F71" s="36"/>
      <c r="G71" s="36"/>
      <c r="H71" s="73"/>
      <c r="J71" s="17"/>
      <c r="K71" t="s">
        <v>16</v>
      </c>
      <c r="M71" s="213">
        <v>6</v>
      </c>
    </row>
    <row r="72" spans="1:13" x14ac:dyDescent="0.2">
      <c r="A72" s="14" t="s">
        <v>11</v>
      </c>
      <c r="B72" s="17"/>
      <c r="C72" s="17"/>
      <c r="D72" s="17"/>
      <c r="E72" s="17"/>
      <c r="F72" s="36"/>
      <c r="G72" s="36"/>
      <c r="H72" s="73"/>
      <c r="J72" s="18"/>
      <c r="K72" t="s">
        <v>24</v>
      </c>
      <c r="M72" s="213">
        <v>1</v>
      </c>
    </row>
    <row r="73" spans="1:13" x14ac:dyDescent="0.2">
      <c r="A73" s="15" t="s">
        <v>12</v>
      </c>
      <c r="B73" s="19"/>
      <c r="C73" s="19"/>
      <c r="D73" s="19"/>
      <c r="E73" s="19"/>
      <c r="F73" s="36"/>
      <c r="G73" s="36"/>
      <c r="H73" s="73"/>
      <c r="J73" s="19"/>
      <c r="K73" t="s">
        <v>21</v>
      </c>
      <c r="M73" s="213">
        <v>12</v>
      </c>
    </row>
    <row r="74" spans="1:13" x14ac:dyDescent="0.2">
      <c r="A74" s="14" t="s">
        <v>13</v>
      </c>
      <c r="B74" s="23"/>
      <c r="C74" s="23"/>
      <c r="D74" s="18"/>
      <c r="E74" s="23"/>
      <c r="F74" s="36"/>
      <c r="G74" s="36"/>
      <c r="H74" s="73"/>
      <c r="J74" s="20"/>
      <c r="K74" t="s">
        <v>18</v>
      </c>
      <c r="M74" s="213">
        <v>6</v>
      </c>
    </row>
    <row r="75" spans="1:13" x14ac:dyDescent="0.2">
      <c r="A75" s="14" t="s">
        <v>14</v>
      </c>
      <c r="B75" s="16" t="s">
        <v>8</v>
      </c>
      <c r="C75" s="16"/>
      <c r="D75" s="16"/>
      <c r="E75" s="16"/>
      <c r="F75" s="36"/>
      <c r="G75" s="36"/>
      <c r="H75" s="73"/>
      <c r="J75" s="21"/>
      <c r="K75" t="s">
        <v>25</v>
      </c>
      <c r="M75" s="213">
        <v>0</v>
      </c>
    </row>
    <row r="76" spans="1:13" x14ac:dyDescent="0.2">
      <c r="A76" s="14" t="s">
        <v>167</v>
      </c>
      <c r="B76" s="24"/>
      <c r="C76" s="24"/>
      <c r="D76" s="24"/>
      <c r="E76" s="24"/>
      <c r="F76" s="36"/>
      <c r="G76" s="36"/>
      <c r="H76" s="73"/>
      <c r="J76" s="23"/>
      <c r="K76" t="s">
        <v>19</v>
      </c>
      <c r="M76" s="213">
        <v>3</v>
      </c>
    </row>
    <row r="77" spans="1:13" x14ac:dyDescent="0.2">
      <c r="A77" s="14" t="s">
        <v>168</v>
      </c>
      <c r="B77" s="16" t="s">
        <v>8</v>
      </c>
      <c r="C77" s="20"/>
      <c r="D77" s="16"/>
      <c r="E77" s="20"/>
      <c r="F77" s="36"/>
      <c r="G77" s="36"/>
      <c r="H77" s="73"/>
      <c r="J77" s="24"/>
      <c r="K77" t="s">
        <v>22</v>
      </c>
      <c r="M77" s="213">
        <v>12</v>
      </c>
    </row>
    <row r="78" spans="1:13" x14ac:dyDescent="0.2">
      <c r="A78" s="14" t="s">
        <v>169</v>
      </c>
      <c r="B78" s="16" t="s">
        <v>8</v>
      </c>
      <c r="C78" s="20"/>
      <c r="D78" s="16"/>
      <c r="E78" s="20"/>
      <c r="F78" s="36"/>
      <c r="G78" s="36"/>
      <c r="H78" s="73"/>
      <c r="J78" s="25"/>
      <c r="K78" t="s">
        <v>23</v>
      </c>
      <c r="M78" s="213">
        <v>0</v>
      </c>
    </row>
    <row r="79" spans="1:13" x14ac:dyDescent="0.2">
      <c r="A79" s="14" t="s">
        <v>170</v>
      </c>
      <c r="B79" s="26"/>
      <c r="C79" s="20"/>
      <c r="D79" s="26"/>
      <c r="E79" s="20"/>
      <c r="F79" s="36"/>
      <c r="G79" s="36"/>
      <c r="H79" s="73"/>
      <c r="J79" s="26"/>
      <c r="K79" t="s">
        <v>17</v>
      </c>
      <c r="M79" s="213">
        <v>6</v>
      </c>
    </row>
    <row r="80" spans="1:13" ht="13.5" thickBot="1" x14ac:dyDescent="0.25">
      <c r="A80" s="27" t="s">
        <v>171</v>
      </c>
      <c r="B80" s="28"/>
      <c r="C80" s="28"/>
      <c r="D80" s="28"/>
      <c r="E80" s="28"/>
      <c r="F80" s="37"/>
      <c r="G80" s="37"/>
      <c r="H80" s="74"/>
    </row>
  </sheetData>
  <pageMargins left="0.7" right="0.7" top="0.75" bottom="0.75"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6"/>
  <sheetViews>
    <sheetView workbookViewId="0">
      <selection activeCell="O1" sqref="A1:O97"/>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s>
  <sheetData>
    <row r="2" spans="1:15" ht="15.75" x14ac:dyDescent="0.25">
      <c r="F2" s="343" t="s">
        <v>222</v>
      </c>
    </row>
    <row r="3" spans="1:15" ht="18" x14ac:dyDescent="0.25">
      <c r="F3" s="342" t="s">
        <v>207</v>
      </c>
    </row>
    <row r="4" spans="1:15" ht="18" x14ac:dyDescent="0.25">
      <c r="F4" s="342" t="s">
        <v>216</v>
      </c>
    </row>
    <row r="6" spans="1:15" x14ac:dyDescent="0.2">
      <c r="A6" s="2">
        <v>2016</v>
      </c>
      <c r="E6" s="357" t="s">
        <v>39</v>
      </c>
    </row>
    <row r="7" spans="1:15" ht="13.5" thickBot="1" x14ac:dyDescent="0.25">
      <c r="B7" s="5" t="s">
        <v>1</v>
      </c>
      <c r="C7" s="5" t="s">
        <v>2</v>
      </c>
      <c r="D7" s="5" t="s">
        <v>3</v>
      </c>
      <c r="E7" s="5" t="s">
        <v>4</v>
      </c>
      <c r="F7" s="5" t="s">
        <v>5</v>
      </c>
      <c r="G7" s="5" t="s">
        <v>7</v>
      </c>
      <c r="H7" s="5" t="s">
        <v>6</v>
      </c>
    </row>
    <row r="8" spans="1:15" ht="13.5" thickBot="1" x14ac:dyDescent="0.25">
      <c r="A8" s="12">
        <v>17</v>
      </c>
      <c r="B8" s="6"/>
      <c r="C8" s="6"/>
      <c r="D8" s="6"/>
      <c r="E8" s="6"/>
      <c r="F8" s="7" t="s">
        <v>8</v>
      </c>
      <c r="G8" s="7" t="s">
        <v>8</v>
      </c>
      <c r="H8" s="29">
        <v>1</v>
      </c>
      <c r="M8" s="8" t="s">
        <v>26</v>
      </c>
      <c r="O8" s="8" t="s">
        <v>27</v>
      </c>
    </row>
    <row r="9" spans="1:15" x14ac:dyDescent="0.2">
      <c r="A9" s="13"/>
      <c r="B9" s="10"/>
      <c r="C9" s="10"/>
      <c r="D9" s="10"/>
      <c r="E9" s="10"/>
      <c r="F9" s="11"/>
      <c r="G9" s="11"/>
      <c r="H9" s="30"/>
      <c r="M9" s="214">
        <f>SUM(M10:M19)</f>
        <v>15</v>
      </c>
      <c r="N9" s="213"/>
      <c r="O9" s="214">
        <f>SUM(O10:O19)</f>
        <v>465</v>
      </c>
    </row>
    <row r="10" spans="1:15" x14ac:dyDescent="0.2">
      <c r="A10" s="14" t="s">
        <v>9</v>
      </c>
      <c r="B10" s="36" t="s">
        <v>8</v>
      </c>
      <c r="C10" s="36"/>
      <c r="D10" s="36"/>
      <c r="E10" s="36"/>
      <c r="F10" s="36"/>
      <c r="G10" s="36"/>
      <c r="H10" s="31"/>
      <c r="J10" s="16"/>
      <c r="K10" t="s">
        <v>15</v>
      </c>
      <c r="M10" s="213">
        <v>1</v>
      </c>
      <c r="N10" s="213"/>
      <c r="O10" s="213">
        <f t="shared" ref="O10:O19" si="0">(M10+M25+M40+M55+M70+M86)</f>
        <v>84</v>
      </c>
    </row>
    <row r="11" spans="1:15" x14ac:dyDescent="0.2">
      <c r="A11" s="14" t="s">
        <v>10</v>
      </c>
      <c r="B11" s="36"/>
      <c r="C11" s="36"/>
      <c r="D11" s="36"/>
      <c r="E11" s="36"/>
      <c r="F11" s="36"/>
      <c r="G11" s="36"/>
      <c r="H11" s="32"/>
      <c r="J11" s="17"/>
      <c r="K11" t="s">
        <v>16</v>
      </c>
      <c r="M11" s="213">
        <v>0</v>
      </c>
      <c r="N11" s="213"/>
      <c r="O11" s="213">
        <f t="shared" si="0"/>
        <v>39</v>
      </c>
    </row>
    <row r="12" spans="1:15" x14ac:dyDescent="0.2">
      <c r="A12" s="14" t="s">
        <v>11</v>
      </c>
      <c r="B12" s="36"/>
      <c r="C12" s="36"/>
      <c r="D12" s="36"/>
      <c r="E12" s="36"/>
      <c r="F12" s="36"/>
      <c r="G12" s="36"/>
      <c r="H12" s="32"/>
      <c r="J12" s="18"/>
      <c r="K12" t="s">
        <v>24</v>
      </c>
      <c r="M12" s="213">
        <v>4</v>
      </c>
      <c r="N12" s="213"/>
      <c r="O12" s="213">
        <f t="shared" si="0"/>
        <v>24</v>
      </c>
    </row>
    <row r="13" spans="1:15" x14ac:dyDescent="0.2">
      <c r="A13" s="15" t="s">
        <v>12</v>
      </c>
      <c r="B13" s="36"/>
      <c r="C13" s="36"/>
      <c r="D13" s="36"/>
      <c r="E13" s="36"/>
      <c r="F13" s="36"/>
      <c r="G13" s="36"/>
      <c r="H13" s="34"/>
      <c r="J13" s="19"/>
      <c r="K13" t="s">
        <v>21</v>
      </c>
      <c r="M13" s="213">
        <v>0</v>
      </c>
      <c r="N13" s="213"/>
      <c r="O13" s="213">
        <f t="shared" si="0"/>
        <v>66</v>
      </c>
    </row>
    <row r="14" spans="1:15" x14ac:dyDescent="0.2">
      <c r="A14" s="14" t="s">
        <v>13</v>
      </c>
      <c r="B14" s="36"/>
      <c r="C14" s="36"/>
      <c r="D14" s="36"/>
      <c r="E14" s="36"/>
      <c r="F14" s="36"/>
      <c r="G14" s="36"/>
      <c r="H14" s="33"/>
      <c r="J14" s="20"/>
      <c r="K14" t="s">
        <v>18</v>
      </c>
      <c r="M14" s="213">
        <v>2</v>
      </c>
      <c r="N14" s="213"/>
      <c r="O14" s="213">
        <f t="shared" si="0"/>
        <v>45</v>
      </c>
    </row>
    <row r="15" spans="1:15" x14ac:dyDescent="0.2">
      <c r="A15" s="14" t="s">
        <v>14</v>
      </c>
      <c r="B15" s="36" t="s">
        <v>8</v>
      </c>
      <c r="C15" s="36"/>
      <c r="D15" s="36"/>
      <c r="E15" s="36"/>
      <c r="F15" s="36"/>
      <c r="G15" s="36"/>
      <c r="H15" s="33"/>
      <c r="J15" s="21"/>
      <c r="K15" t="s">
        <v>25</v>
      </c>
      <c r="M15" s="213">
        <v>0</v>
      </c>
      <c r="N15" s="213"/>
      <c r="O15" s="213">
        <f t="shared" si="0"/>
        <v>12</v>
      </c>
    </row>
    <row r="16" spans="1:15" x14ac:dyDescent="0.2">
      <c r="A16" s="14" t="s">
        <v>167</v>
      </c>
      <c r="B16" s="36"/>
      <c r="C16" s="36"/>
      <c r="D16" s="36"/>
      <c r="E16" s="36"/>
      <c r="F16" s="36"/>
      <c r="G16" s="36"/>
      <c r="H16" s="34"/>
      <c r="J16" s="23"/>
      <c r="K16" t="s">
        <v>19</v>
      </c>
      <c r="M16" s="213">
        <v>2</v>
      </c>
      <c r="N16" s="213"/>
      <c r="O16" s="213">
        <f t="shared" si="0"/>
        <v>36</v>
      </c>
    </row>
    <row r="17" spans="1:15" x14ac:dyDescent="0.2">
      <c r="A17" s="14" t="s">
        <v>168</v>
      </c>
      <c r="B17" s="36" t="s">
        <v>8</v>
      </c>
      <c r="C17" s="36"/>
      <c r="D17" s="36"/>
      <c r="E17" s="36"/>
      <c r="F17" s="36"/>
      <c r="G17" s="36"/>
      <c r="H17" s="215"/>
      <c r="J17" s="24"/>
      <c r="K17" t="s">
        <v>22</v>
      </c>
      <c r="M17" s="213">
        <v>6</v>
      </c>
      <c r="N17" s="213"/>
      <c r="O17" s="213">
        <f t="shared" si="0"/>
        <v>120</v>
      </c>
    </row>
    <row r="18" spans="1:15" x14ac:dyDescent="0.2">
      <c r="A18" s="14" t="s">
        <v>169</v>
      </c>
      <c r="B18" s="36" t="s">
        <v>8</v>
      </c>
      <c r="C18" s="36"/>
      <c r="D18" s="36"/>
      <c r="E18" s="36"/>
      <c r="F18" s="36"/>
      <c r="G18" s="36"/>
      <c r="H18" s="32"/>
      <c r="J18" s="25"/>
      <c r="K18" t="s">
        <v>23</v>
      </c>
      <c r="M18" s="213">
        <v>0</v>
      </c>
      <c r="N18" s="213"/>
      <c r="O18" s="213">
        <f t="shared" si="0"/>
        <v>12</v>
      </c>
    </row>
    <row r="19" spans="1:15" x14ac:dyDescent="0.2">
      <c r="A19" s="14" t="s">
        <v>170</v>
      </c>
      <c r="B19" s="36"/>
      <c r="C19" s="36"/>
      <c r="D19" s="36"/>
      <c r="E19" s="36"/>
      <c r="F19" s="36"/>
      <c r="G19" s="36"/>
      <c r="H19" s="32"/>
      <c r="J19" s="26"/>
      <c r="K19" t="s">
        <v>17</v>
      </c>
      <c r="M19" s="213">
        <v>0</v>
      </c>
      <c r="N19" s="213"/>
      <c r="O19" s="213">
        <f t="shared" si="0"/>
        <v>27</v>
      </c>
    </row>
    <row r="20" spans="1:15" ht="13.5" thickBot="1" x14ac:dyDescent="0.25">
      <c r="A20" s="27" t="s">
        <v>171</v>
      </c>
      <c r="B20" s="37"/>
      <c r="C20" s="37"/>
      <c r="D20" s="37"/>
      <c r="E20" s="37"/>
      <c r="F20" s="37"/>
      <c r="G20" s="37"/>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18</v>
      </c>
      <c r="B23" s="7">
        <v>2</v>
      </c>
      <c r="C23" s="7">
        <v>3</v>
      </c>
      <c r="D23" s="7">
        <v>4</v>
      </c>
      <c r="E23" s="7">
        <v>5</v>
      </c>
      <c r="F23" s="7">
        <v>6</v>
      </c>
      <c r="G23" s="7">
        <v>7</v>
      </c>
      <c r="H23" s="29">
        <v>8</v>
      </c>
      <c r="M23" s="8" t="s">
        <v>20</v>
      </c>
    </row>
    <row r="24" spans="1:15" x14ac:dyDescent="0.2">
      <c r="A24" s="13"/>
      <c r="B24" s="10"/>
      <c r="C24" s="10"/>
      <c r="D24" s="10"/>
      <c r="E24" s="10"/>
      <c r="F24" s="11"/>
      <c r="G24" s="11"/>
      <c r="H24" s="30"/>
      <c r="M24" s="214">
        <f>SUM(M25:M34)</f>
        <v>105</v>
      </c>
    </row>
    <row r="25" spans="1:15" x14ac:dyDescent="0.2">
      <c r="A25" s="14" t="s">
        <v>9</v>
      </c>
      <c r="B25" s="16" t="s">
        <v>8</v>
      </c>
      <c r="C25" s="16"/>
      <c r="D25" s="16"/>
      <c r="E25" s="16"/>
      <c r="F25" s="16"/>
      <c r="G25" s="16"/>
      <c r="H25" s="31"/>
      <c r="J25" s="16"/>
      <c r="K25" t="s">
        <v>15</v>
      </c>
      <c r="M25" s="213">
        <v>19</v>
      </c>
    </row>
    <row r="26" spans="1:15" x14ac:dyDescent="0.2">
      <c r="A26" s="14" t="s">
        <v>10</v>
      </c>
      <c r="B26" s="17"/>
      <c r="C26" s="16"/>
      <c r="D26" s="17"/>
      <c r="E26" s="16"/>
      <c r="F26" s="17"/>
      <c r="G26" s="16"/>
      <c r="H26" s="32"/>
      <c r="J26" s="17"/>
      <c r="K26" t="s">
        <v>16</v>
      </c>
      <c r="M26" s="213">
        <v>9</v>
      </c>
    </row>
    <row r="27" spans="1:15" x14ac:dyDescent="0.2">
      <c r="A27" s="14" t="s">
        <v>11</v>
      </c>
      <c r="B27" s="17"/>
      <c r="C27" s="17"/>
      <c r="D27" s="17"/>
      <c r="E27" s="17"/>
      <c r="F27" s="17"/>
      <c r="G27" s="17"/>
      <c r="H27" s="32"/>
      <c r="J27" s="18"/>
      <c r="K27" t="s">
        <v>24</v>
      </c>
      <c r="M27" s="213">
        <v>5</v>
      </c>
    </row>
    <row r="28" spans="1:15" x14ac:dyDescent="0.2">
      <c r="A28" s="15" t="s">
        <v>12</v>
      </c>
      <c r="B28" s="19"/>
      <c r="C28" s="19"/>
      <c r="D28" s="19"/>
      <c r="E28" s="19"/>
      <c r="F28" s="19"/>
      <c r="G28" s="24"/>
      <c r="H28" s="34"/>
      <c r="J28" s="19"/>
      <c r="K28" t="s">
        <v>21</v>
      </c>
      <c r="M28" s="213">
        <v>15</v>
      </c>
    </row>
    <row r="29" spans="1:15" x14ac:dyDescent="0.2">
      <c r="A29" s="14" t="s">
        <v>13</v>
      </c>
      <c r="B29" s="23"/>
      <c r="C29" s="23"/>
      <c r="D29" s="18"/>
      <c r="E29" s="23"/>
      <c r="F29" s="23"/>
      <c r="G29" s="20"/>
      <c r="H29" s="33"/>
      <c r="J29" s="20"/>
      <c r="K29" t="s">
        <v>18</v>
      </c>
      <c r="M29" s="213">
        <v>10</v>
      </c>
    </row>
    <row r="30" spans="1:15" x14ac:dyDescent="0.2">
      <c r="A30" s="14" t="s">
        <v>14</v>
      </c>
      <c r="B30" s="16" t="s">
        <v>8</v>
      </c>
      <c r="C30" s="16"/>
      <c r="D30" s="16"/>
      <c r="E30" s="16"/>
      <c r="F30" s="16"/>
      <c r="G30" s="20"/>
      <c r="H30" s="33"/>
      <c r="J30" s="21"/>
      <c r="K30" t="s">
        <v>25</v>
      </c>
      <c r="M30" s="213">
        <v>3</v>
      </c>
    </row>
    <row r="31" spans="1:15" x14ac:dyDescent="0.2">
      <c r="A31" s="14" t="s">
        <v>167</v>
      </c>
      <c r="B31" s="24"/>
      <c r="C31" s="24"/>
      <c r="D31" s="24"/>
      <c r="E31" s="24"/>
      <c r="F31" s="24"/>
      <c r="G31" s="24"/>
      <c r="H31" s="34"/>
      <c r="J31" s="23"/>
      <c r="K31" t="s">
        <v>19</v>
      </c>
      <c r="M31" s="213">
        <v>8</v>
      </c>
    </row>
    <row r="32" spans="1:15" x14ac:dyDescent="0.2">
      <c r="A32" s="14" t="s">
        <v>168</v>
      </c>
      <c r="B32" s="16" t="s">
        <v>8</v>
      </c>
      <c r="C32" s="20"/>
      <c r="D32" s="16"/>
      <c r="E32" s="20"/>
      <c r="F32" s="25"/>
      <c r="G32" s="22"/>
      <c r="H32" s="215"/>
      <c r="J32" s="24"/>
      <c r="K32" t="s">
        <v>22</v>
      </c>
      <c r="M32" s="213">
        <v>27</v>
      </c>
    </row>
    <row r="33" spans="1:13" x14ac:dyDescent="0.2">
      <c r="A33" s="14" t="s">
        <v>169</v>
      </c>
      <c r="B33" s="16" t="s">
        <v>8</v>
      </c>
      <c r="C33" s="20"/>
      <c r="D33" s="16"/>
      <c r="E33" s="20"/>
      <c r="F33" s="25"/>
      <c r="G33" s="22"/>
      <c r="H33" s="32"/>
      <c r="J33" s="25"/>
      <c r="K33" t="s">
        <v>23</v>
      </c>
      <c r="M33" s="213">
        <v>3</v>
      </c>
    </row>
    <row r="34" spans="1:13" x14ac:dyDescent="0.2">
      <c r="A34" s="14" t="s">
        <v>170</v>
      </c>
      <c r="B34" s="26"/>
      <c r="C34" s="20"/>
      <c r="D34" s="26"/>
      <c r="E34" s="20"/>
      <c r="F34" s="25"/>
      <c r="G34" s="22"/>
      <c r="H34" s="32"/>
      <c r="J34" s="26"/>
      <c r="K34" t="s">
        <v>17</v>
      </c>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19</v>
      </c>
      <c r="B38" s="7">
        <v>9</v>
      </c>
      <c r="C38" s="7">
        <v>10</v>
      </c>
      <c r="D38" s="7">
        <v>11</v>
      </c>
      <c r="E38" s="7">
        <v>12</v>
      </c>
      <c r="F38" s="7">
        <v>13</v>
      </c>
      <c r="G38" s="7">
        <v>14</v>
      </c>
      <c r="H38" s="29">
        <v>15</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20</v>
      </c>
      <c r="B53" s="7">
        <v>16</v>
      </c>
      <c r="C53" s="7">
        <v>17</v>
      </c>
      <c r="D53" s="7">
        <v>18</v>
      </c>
      <c r="E53" s="7">
        <v>19</v>
      </c>
      <c r="F53" s="7">
        <v>20</v>
      </c>
      <c r="G53" s="7">
        <v>21</v>
      </c>
      <c r="H53" s="29">
        <v>22</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21</v>
      </c>
      <c r="B68" s="7">
        <v>23</v>
      </c>
      <c r="C68" s="7">
        <v>24</v>
      </c>
      <c r="D68" s="7">
        <v>25</v>
      </c>
      <c r="E68" s="7">
        <v>26</v>
      </c>
      <c r="F68" s="7">
        <v>27</v>
      </c>
      <c r="G68" s="7">
        <v>28</v>
      </c>
      <c r="H68" s="29">
        <v>29</v>
      </c>
      <c r="M68" s="8" t="s">
        <v>20</v>
      </c>
    </row>
    <row r="69" spans="1:13" x14ac:dyDescent="0.2">
      <c r="A69" s="13"/>
      <c r="B69" s="10"/>
      <c r="C69" s="10"/>
      <c r="D69" s="10"/>
      <c r="E69" s="10"/>
      <c r="F69" s="11"/>
      <c r="G69" s="11"/>
      <c r="H69" s="30"/>
      <c r="M69" s="214">
        <f>SUM(M70:M79)</f>
        <v>105</v>
      </c>
    </row>
    <row r="70" spans="1:13" x14ac:dyDescent="0.2">
      <c r="A70" s="14" t="s">
        <v>9</v>
      </c>
      <c r="B70" s="16" t="s">
        <v>8</v>
      </c>
      <c r="C70" s="16"/>
      <c r="D70" s="16"/>
      <c r="E70" s="16"/>
      <c r="F70" s="16"/>
      <c r="G70" s="16"/>
      <c r="H70" s="31"/>
      <c r="J70" s="16"/>
      <c r="K70" t="s">
        <v>15</v>
      </c>
      <c r="M70" s="213">
        <v>19</v>
      </c>
    </row>
    <row r="71" spans="1:13" x14ac:dyDescent="0.2">
      <c r="A71" s="14" t="s">
        <v>10</v>
      </c>
      <c r="B71" s="17"/>
      <c r="C71" s="16"/>
      <c r="D71" s="17"/>
      <c r="E71" s="16"/>
      <c r="F71" s="17"/>
      <c r="G71" s="16"/>
      <c r="H71" s="32"/>
      <c r="J71" s="17"/>
      <c r="K71" t="s">
        <v>16</v>
      </c>
      <c r="M71" s="213">
        <v>9</v>
      </c>
    </row>
    <row r="72" spans="1:13" x14ac:dyDescent="0.2">
      <c r="A72" s="14" t="s">
        <v>11</v>
      </c>
      <c r="B72" s="17"/>
      <c r="C72" s="17"/>
      <c r="D72" s="17"/>
      <c r="E72" s="17"/>
      <c r="F72" s="17"/>
      <c r="G72" s="17"/>
      <c r="H72" s="32"/>
      <c r="J72" s="18"/>
      <c r="K72" t="s">
        <v>24</v>
      </c>
      <c r="M72" s="213">
        <v>5</v>
      </c>
    </row>
    <row r="73" spans="1:13" x14ac:dyDescent="0.2">
      <c r="A73" s="15" t="s">
        <v>12</v>
      </c>
      <c r="B73" s="19"/>
      <c r="C73" s="19"/>
      <c r="D73" s="19"/>
      <c r="E73" s="19"/>
      <c r="F73" s="19"/>
      <c r="G73" s="24"/>
      <c r="H73" s="34"/>
      <c r="J73" s="19"/>
      <c r="K73" t="s">
        <v>21</v>
      </c>
      <c r="M73" s="213">
        <v>15</v>
      </c>
    </row>
    <row r="74" spans="1:13" x14ac:dyDescent="0.2">
      <c r="A74" s="14" t="s">
        <v>13</v>
      </c>
      <c r="B74" s="23"/>
      <c r="C74" s="23"/>
      <c r="D74" s="18"/>
      <c r="E74" s="23"/>
      <c r="F74" s="23"/>
      <c r="G74" s="20"/>
      <c r="H74" s="33"/>
      <c r="J74" s="20"/>
      <c r="K74" t="s">
        <v>18</v>
      </c>
      <c r="M74" s="213">
        <v>10</v>
      </c>
    </row>
    <row r="75" spans="1:13" x14ac:dyDescent="0.2">
      <c r="A75" s="14" t="s">
        <v>14</v>
      </c>
      <c r="B75" s="16" t="s">
        <v>8</v>
      </c>
      <c r="C75" s="16"/>
      <c r="D75" s="16"/>
      <c r="E75" s="16"/>
      <c r="F75" s="16"/>
      <c r="G75" s="20"/>
      <c r="H75" s="33"/>
      <c r="J75" s="21"/>
      <c r="K75" t="s">
        <v>25</v>
      </c>
      <c r="M75" s="213">
        <v>3</v>
      </c>
    </row>
    <row r="76" spans="1:13" x14ac:dyDescent="0.2">
      <c r="A76" s="14" t="s">
        <v>167</v>
      </c>
      <c r="B76" s="24"/>
      <c r="C76" s="24"/>
      <c r="D76" s="24"/>
      <c r="E76" s="24"/>
      <c r="F76" s="24"/>
      <c r="G76" s="24"/>
      <c r="H76" s="34"/>
      <c r="J76" s="23"/>
      <c r="K76" t="s">
        <v>19</v>
      </c>
      <c r="M76" s="213">
        <v>8</v>
      </c>
    </row>
    <row r="77" spans="1:13" x14ac:dyDescent="0.2">
      <c r="A77" s="14" t="s">
        <v>168</v>
      </c>
      <c r="B77" s="16" t="s">
        <v>8</v>
      </c>
      <c r="C77" s="20"/>
      <c r="D77" s="16"/>
      <c r="E77" s="20"/>
      <c r="F77" s="25"/>
      <c r="G77" s="22"/>
      <c r="H77" s="215"/>
      <c r="J77" s="24"/>
      <c r="K77" t="s">
        <v>22</v>
      </c>
      <c r="M77" s="213">
        <v>27</v>
      </c>
    </row>
    <row r="78" spans="1:13" x14ac:dyDescent="0.2">
      <c r="A78" s="14" t="s">
        <v>169</v>
      </c>
      <c r="B78" s="16" t="s">
        <v>8</v>
      </c>
      <c r="C78" s="20"/>
      <c r="D78" s="16"/>
      <c r="E78" s="20"/>
      <c r="F78" s="25"/>
      <c r="G78" s="22"/>
      <c r="H78" s="32"/>
      <c r="J78" s="25"/>
      <c r="K78" t="s">
        <v>23</v>
      </c>
      <c r="M78" s="213">
        <v>3</v>
      </c>
    </row>
    <row r="79" spans="1:13" x14ac:dyDescent="0.2">
      <c r="A79" s="14" t="s">
        <v>170</v>
      </c>
      <c r="B79" s="26"/>
      <c r="C79" s="20"/>
      <c r="D79" s="26"/>
      <c r="E79" s="20"/>
      <c r="F79" s="25"/>
      <c r="G79" s="22"/>
      <c r="H79" s="32"/>
      <c r="J79" s="26"/>
      <c r="K79" t="s">
        <v>17</v>
      </c>
      <c r="M79" s="213">
        <v>6</v>
      </c>
    </row>
    <row r="80" spans="1:13" ht="13.5" thickBot="1" x14ac:dyDescent="0.25">
      <c r="A80" s="27" t="s">
        <v>171</v>
      </c>
      <c r="B80" s="28"/>
      <c r="C80" s="28"/>
      <c r="D80" s="28"/>
      <c r="E80" s="28"/>
      <c r="F80" s="216"/>
      <c r="G80" s="216"/>
      <c r="H80" s="35"/>
    </row>
    <row r="83" spans="1:13" ht="13.5" thickBot="1" x14ac:dyDescent="0.25">
      <c r="B83" s="5" t="s">
        <v>1</v>
      </c>
      <c r="C83" s="5" t="s">
        <v>2</v>
      </c>
      <c r="D83" s="5" t="s">
        <v>3</v>
      </c>
      <c r="E83" s="5" t="s">
        <v>4</v>
      </c>
      <c r="F83" s="5" t="s">
        <v>5</v>
      </c>
      <c r="G83" s="5" t="s">
        <v>7</v>
      </c>
      <c r="H83" s="5" t="s">
        <v>6</v>
      </c>
    </row>
    <row r="84" spans="1:13" ht="13.5" thickBot="1" x14ac:dyDescent="0.25">
      <c r="A84" s="12">
        <v>22</v>
      </c>
      <c r="B84" s="7">
        <v>30</v>
      </c>
      <c r="C84" s="7">
        <v>31</v>
      </c>
      <c r="D84" s="7" t="s">
        <v>8</v>
      </c>
      <c r="E84" s="7" t="s">
        <v>8</v>
      </c>
      <c r="F84" s="7" t="s">
        <v>8</v>
      </c>
      <c r="G84" s="7" t="s">
        <v>8</v>
      </c>
      <c r="H84" s="29" t="s">
        <v>8</v>
      </c>
      <c r="M84" s="8" t="s">
        <v>20</v>
      </c>
    </row>
    <row r="85" spans="1:13" x14ac:dyDescent="0.2">
      <c r="A85" s="13"/>
      <c r="B85" s="10"/>
      <c r="C85" s="10"/>
      <c r="D85" s="10"/>
      <c r="E85" s="10"/>
      <c r="F85" s="11"/>
      <c r="G85" s="11"/>
      <c r="H85" s="30"/>
      <c r="M85" s="214">
        <f>SUM(M86:M95)</f>
        <v>30</v>
      </c>
    </row>
    <row r="86" spans="1:13" x14ac:dyDescent="0.2">
      <c r="A86" s="14" t="s">
        <v>9</v>
      </c>
      <c r="B86" s="16" t="s">
        <v>8</v>
      </c>
      <c r="C86" s="16"/>
      <c r="D86" s="36"/>
      <c r="E86" s="36"/>
      <c r="F86" s="36"/>
      <c r="G86" s="36"/>
      <c r="H86" s="73"/>
      <c r="J86" s="16"/>
      <c r="K86" t="s">
        <v>15</v>
      </c>
      <c r="M86" s="213">
        <v>7</v>
      </c>
    </row>
    <row r="87" spans="1:13" x14ac:dyDescent="0.2">
      <c r="A87" s="14" t="s">
        <v>10</v>
      </c>
      <c r="B87" s="17"/>
      <c r="C87" s="16"/>
      <c r="D87" s="36"/>
      <c r="E87" s="36"/>
      <c r="F87" s="36"/>
      <c r="G87" s="36"/>
      <c r="H87" s="73"/>
      <c r="J87" s="17"/>
      <c r="K87" t="s">
        <v>16</v>
      </c>
      <c r="M87" s="213">
        <v>3</v>
      </c>
    </row>
    <row r="88" spans="1:13" x14ac:dyDescent="0.2">
      <c r="A88" s="14" t="s">
        <v>11</v>
      </c>
      <c r="B88" s="17"/>
      <c r="C88" s="17"/>
      <c r="D88" s="36"/>
      <c r="E88" s="36"/>
      <c r="F88" s="36"/>
      <c r="G88" s="36"/>
      <c r="H88" s="73"/>
      <c r="J88" s="18"/>
      <c r="K88" t="s">
        <v>24</v>
      </c>
      <c r="M88" s="213">
        <v>0</v>
      </c>
    </row>
    <row r="89" spans="1:13" x14ac:dyDescent="0.2">
      <c r="A89" s="15" t="s">
        <v>12</v>
      </c>
      <c r="B89" s="19"/>
      <c r="C89" s="19"/>
      <c r="D89" s="36"/>
      <c r="E89" s="36"/>
      <c r="F89" s="36"/>
      <c r="G89" s="36"/>
      <c r="H89" s="73"/>
      <c r="J89" s="19"/>
      <c r="K89" t="s">
        <v>21</v>
      </c>
      <c r="M89" s="213">
        <v>6</v>
      </c>
    </row>
    <row r="90" spans="1:13" x14ac:dyDescent="0.2">
      <c r="A90" s="14" t="s">
        <v>13</v>
      </c>
      <c r="B90" s="23"/>
      <c r="C90" s="23"/>
      <c r="D90" s="36"/>
      <c r="E90" s="36"/>
      <c r="F90" s="36"/>
      <c r="G90" s="36"/>
      <c r="H90" s="73"/>
      <c r="J90" s="20"/>
      <c r="K90" t="s">
        <v>18</v>
      </c>
      <c r="M90" s="213">
        <v>3</v>
      </c>
    </row>
    <row r="91" spans="1:13" x14ac:dyDescent="0.2">
      <c r="A91" s="14" t="s">
        <v>14</v>
      </c>
      <c r="B91" s="16" t="s">
        <v>8</v>
      </c>
      <c r="C91" s="16"/>
      <c r="D91" s="36"/>
      <c r="E91" s="36"/>
      <c r="F91" s="36"/>
      <c r="G91" s="36"/>
      <c r="H91" s="73"/>
      <c r="J91" s="21"/>
      <c r="K91" t="s">
        <v>25</v>
      </c>
      <c r="M91" s="213">
        <v>0</v>
      </c>
    </row>
    <row r="92" spans="1:13" x14ac:dyDescent="0.2">
      <c r="A92" s="14" t="s">
        <v>167</v>
      </c>
      <c r="B92" s="24"/>
      <c r="C92" s="24"/>
      <c r="D92" s="36"/>
      <c r="E92" s="36"/>
      <c r="F92" s="36"/>
      <c r="G92" s="36"/>
      <c r="H92" s="73"/>
      <c r="J92" s="23"/>
      <c r="K92" t="s">
        <v>19</v>
      </c>
      <c r="M92" s="213">
        <v>2</v>
      </c>
    </row>
    <row r="93" spans="1:13" x14ac:dyDescent="0.2">
      <c r="A93" s="14" t="s">
        <v>168</v>
      </c>
      <c r="B93" s="16" t="s">
        <v>8</v>
      </c>
      <c r="C93" s="20"/>
      <c r="D93" s="36"/>
      <c r="E93" s="36"/>
      <c r="F93" s="36"/>
      <c r="G93" s="36"/>
      <c r="H93" s="73"/>
      <c r="J93" s="24"/>
      <c r="K93" t="s">
        <v>22</v>
      </c>
      <c r="M93" s="213">
        <v>6</v>
      </c>
    </row>
    <row r="94" spans="1:13" x14ac:dyDescent="0.2">
      <c r="A94" s="14" t="s">
        <v>169</v>
      </c>
      <c r="B94" s="16" t="s">
        <v>8</v>
      </c>
      <c r="C94" s="20"/>
      <c r="D94" s="36"/>
      <c r="E94" s="36"/>
      <c r="F94" s="36"/>
      <c r="G94" s="36"/>
      <c r="H94" s="73"/>
      <c r="J94" s="25"/>
      <c r="K94" t="s">
        <v>23</v>
      </c>
      <c r="M94" s="213">
        <v>0</v>
      </c>
    </row>
    <row r="95" spans="1:13" x14ac:dyDescent="0.2">
      <c r="A95" s="14" t="s">
        <v>170</v>
      </c>
      <c r="B95" s="26"/>
      <c r="C95" s="20"/>
      <c r="D95" s="36"/>
      <c r="E95" s="36"/>
      <c r="F95" s="36"/>
      <c r="G95" s="36"/>
      <c r="H95" s="73"/>
      <c r="J95" s="26"/>
      <c r="K95" t="s">
        <v>17</v>
      </c>
      <c r="M95" s="213">
        <v>3</v>
      </c>
    </row>
    <row r="96" spans="1:13" ht="13.5" thickBot="1" x14ac:dyDescent="0.25">
      <c r="A96" s="27" t="s">
        <v>171</v>
      </c>
      <c r="B96" s="28"/>
      <c r="C96" s="28"/>
      <c r="D96" s="37"/>
      <c r="E96" s="37"/>
      <c r="F96" s="37"/>
      <c r="G96" s="37"/>
      <c r="H96" s="74"/>
    </row>
  </sheetData>
  <pageMargins left="0.7" right="0.7" top="0.75" bottom="0.75" header="0.3" footer="0.3"/>
  <pageSetup paperSize="9" scale="5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0"/>
  <sheetViews>
    <sheetView workbookViewId="0">
      <selection activeCell="O1" sqref="A1:O81"/>
    </sheetView>
  </sheetViews>
  <sheetFormatPr defaultRowHeight="12.75" x14ac:dyDescent="0.2"/>
  <cols>
    <col min="1" max="1" width="9.7109375" customWidth="1"/>
    <col min="2" max="2" width="7.85546875" customWidth="1"/>
    <col min="3" max="3" width="7.5703125" customWidth="1"/>
    <col min="4" max="4" width="8" customWidth="1"/>
    <col min="5" max="5" width="8.140625" customWidth="1"/>
    <col min="12" max="12" width="11.28515625" customWidth="1"/>
    <col min="13" max="13" width="7.42578125" customWidth="1"/>
  </cols>
  <sheetData>
    <row r="2" spans="1:15" ht="15.75" x14ac:dyDescent="0.25">
      <c r="F2" s="343" t="s">
        <v>221</v>
      </c>
    </row>
    <row r="3" spans="1:15" ht="18" x14ac:dyDescent="0.25">
      <c r="F3" s="342" t="s">
        <v>207</v>
      </c>
    </row>
    <row r="4" spans="1:15" ht="18" x14ac:dyDescent="0.25">
      <c r="F4" s="342" t="s">
        <v>216</v>
      </c>
    </row>
    <row r="6" spans="1:15" x14ac:dyDescent="0.2">
      <c r="A6" s="2">
        <v>2016</v>
      </c>
      <c r="E6" s="357" t="s">
        <v>87</v>
      </c>
    </row>
    <row r="7" spans="1:15" ht="13.5" thickBot="1" x14ac:dyDescent="0.25">
      <c r="B7" s="5" t="s">
        <v>1</v>
      </c>
      <c r="C7" s="5" t="s">
        <v>2</v>
      </c>
      <c r="D7" s="5" t="s">
        <v>3</v>
      </c>
      <c r="E7" s="5" t="s">
        <v>4</v>
      </c>
      <c r="F7" s="5" t="s">
        <v>5</v>
      </c>
      <c r="G7" s="5" t="s">
        <v>7</v>
      </c>
      <c r="H7" s="5" t="s">
        <v>6</v>
      </c>
    </row>
    <row r="8" spans="1:15" ht="13.5" thickBot="1" x14ac:dyDescent="0.25">
      <c r="A8" s="12">
        <v>13</v>
      </c>
      <c r="B8" s="6"/>
      <c r="C8" s="6"/>
      <c r="D8" s="6"/>
      <c r="E8" s="6"/>
      <c r="F8" s="7">
        <v>1</v>
      </c>
      <c r="G8" s="7">
        <v>2</v>
      </c>
      <c r="H8" s="29">
        <v>3</v>
      </c>
      <c r="M8" s="8" t="s">
        <v>26</v>
      </c>
      <c r="O8" s="8" t="s">
        <v>27</v>
      </c>
    </row>
    <row r="9" spans="1:15" x14ac:dyDescent="0.2">
      <c r="A9" s="13"/>
      <c r="B9" s="10"/>
      <c r="C9" s="10"/>
      <c r="D9" s="10"/>
      <c r="E9" s="10"/>
      <c r="F9" s="11"/>
      <c r="G9" s="11"/>
      <c r="H9" s="30"/>
      <c r="M9" s="214">
        <f>SUM(M10:M19)</f>
        <v>45</v>
      </c>
      <c r="N9" s="213"/>
      <c r="O9" s="214">
        <f>SUM(O10:O19)</f>
        <v>450</v>
      </c>
    </row>
    <row r="10" spans="1:15" x14ac:dyDescent="0.2">
      <c r="A10" s="14" t="s">
        <v>9</v>
      </c>
      <c r="B10" s="36" t="s">
        <v>8</v>
      </c>
      <c r="C10" s="36"/>
      <c r="D10" s="36"/>
      <c r="E10" s="36"/>
      <c r="F10" s="16"/>
      <c r="G10" s="16"/>
      <c r="H10" s="31"/>
      <c r="J10" s="16"/>
      <c r="K10" t="s">
        <v>15</v>
      </c>
      <c r="M10" s="213">
        <v>6</v>
      </c>
      <c r="N10" s="213"/>
      <c r="O10" s="213">
        <f t="shared" ref="O10:O19" si="0">(M10+M25+M40+M55+M70)</f>
        <v>81</v>
      </c>
    </row>
    <row r="11" spans="1:15" x14ac:dyDescent="0.2">
      <c r="A11" s="14" t="s">
        <v>10</v>
      </c>
      <c r="B11" s="36"/>
      <c r="C11" s="36"/>
      <c r="D11" s="36"/>
      <c r="E11" s="36"/>
      <c r="F11" s="16"/>
      <c r="G11" s="16"/>
      <c r="H11" s="32"/>
      <c r="J11" s="17"/>
      <c r="K11" t="s">
        <v>16</v>
      </c>
      <c r="M11" s="213">
        <v>2</v>
      </c>
      <c r="N11" s="213"/>
      <c r="O11" s="213">
        <f t="shared" si="0"/>
        <v>38</v>
      </c>
    </row>
    <row r="12" spans="1:15" x14ac:dyDescent="0.2">
      <c r="A12" s="14" t="s">
        <v>11</v>
      </c>
      <c r="B12" s="36"/>
      <c r="C12" s="36"/>
      <c r="D12" s="36"/>
      <c r="E12" s="36"/>
      <c r="F12" s="17"/>
      <c r="G12" s="17"/>
      <c r="H12" s="32"/>
      <c r="J12" s="18"/>
      <c r="K12" t="s">
        <v>24</v>
      </c>
      <c r="M12" s="213">
        <v>4</v>
      </c>
      <c r="N12" s="213"/>
      <c r="O12" s="213">
        <f t="shared" si="0"/>
        <v>20</v>
      </c>
    </row>
    <row r="13" spans="1:15" x14ac:dyDescent="0.2">
      <c r="A13" s="15" t="s">
        <v>12</v>
      </c>
      <c r="B13" s="36"/>
      <c r="C13" s="36"/>
      <c r="D13" s="36"/>
      <c r="E13" s="36"/>
      <c r="F13" s="19"/>
      <c r="G13" s="24"/>
      <c r="H13" s="34"/>
      <c r="J13" s="19"/>
      <c r="K13" t="s">
        <v>21</v>
      </c>
      <c r="M13" s="213">
        <v>3</v>
      </c>
      <c r="N13" s="213"/>
      <c r="O13" s="213">
        <f t="shared" si="0"/>
        <v>63</v>
      </c>
    </row>
    <row r="14" spans="1:15" x14ac:dyDescent="0.2">
      <c r="A14" s="14" t="s">
        <v>13</v>
      </c>
      <c r="B14" s="36"/>
      <c r="C14" s="36"/>
      <c r="D14" s="36"/>
      <c r="E14" s="36"/>
      <c r="F14" s="23"/>
      <c r="G14" s="20"/>
      <c r="H14" s="33"/>
      <c r="J14" s="20"/>
      <c r="K14" t="s">
        <v>18</v>
      </c>
      <c r="M14" s="213">
        <v>4</v>
      </c>
      <c r="N14" s="213"/>
      <c r="O14" s="213">
        <f t="shared" si="0"/>
        <v>42</v>
      </c>
    </row>
    <row r="15" spans="1:15" x14ac:dyDescent="0.2">
      <c r="A15" s="14" t="s">
        <v>14</v>
      </c>
      <c r="B15" s="36" t="s">
        <v>8</v>
      </c>
      <c r="C15" s="36"/>
      <c r="D15" s="36"/>
      <c r="E15" s="36"/>
      <c r="F15" s="16"/>
      <c r="G15" s="20"/>
      <c r="H15" s="33"/>
      <c r="J15" s="21"/>
      <c r="K15" t="s">
        <v>25</v>
      </c>
      <c r="M15" s="213">
        <v>3</v>
      </c>
      <c r="N15" s="213"/>
      <c r="O15" s="213">
        <f t="shared" si="0"/>
        <v>15</v>
      </c>
    </row>
    <row r="16" spans="1:15" x14ac:dyDescent="0.2">
      <c r="A16" s="14" t="s">
        <v>167</v>
      </c>
      <c r="B16" s="36"/>
      <c r="C16" s="36"/>
      <c r="D16" s="36"/>
      <c r="E16" s="36"/>
      <c r="F16" s="24"/>
      <c r="G16" s="24"/>
      <c r="H16" s="34"/>
      <c r="J16" s="23"/>
      <c r="K16" t="s">
        <v>19</v>
      </c>
      <c r="M16" s="213">
        <v>5</v>
      </c>
      <c r="N16" s="213"/>
      <c r="O16" s="213">
        <f t="shared" si="0"/>
        <v>35</v>
      </c>
    </row>
    <row r="17" spans="1:15" x14ac:dyDescent="0.2">
      <c r="A17" s="14" t="s">
        <v>168</v>
      </c>
      <c r="B17" s="36" t="s">
        <v>8</v>
      </c>
      <c r="C17" s="36"/>
      <c r="D17" s="36"/>
      <c r="E17" s="36"/>
      <c r="F17" s="25"/>
      <c r="G17" s="22"/>
      <c r="H17" s="215"/>
      <c r="J17" s="24"/>
      <c r="K17" t="s">
        <v>22</v>
      </c>
      <c r="M17" s="213">
        <v>15</v>
      </c>
      <c r="N17" s="213"/>
      <c r="O17" s="213">
        <f t="shared" si="0"/>
        <v>117</v>
      </c>
    </row>
    <row r="18" spans="1:15" x14ac:dyDescent="0.2">
      <c r="A18" s="14" t="s">
        <v>169</v>
      </c>
      <c r="B18" s="36" t="s">
        <v>8</v>
      </c>
      <c r="C18" s="36"/>
      <c r="D18" s="36"/>
      <c r="E18" s="36"/>
      <c r="F18" s="25"/>
      <c r="G18" s="22"/>
      <c r="H18" s="32"/>
      <c r="J18" s="25"/>
      <c r="K18" t="s">
        <v>23</v>
      </c>
      <c r="M18" s="213">
        <v>3</v>
      </c>
      <c r="N18" s="213"/>
      <c r="O18" s="213">
        <f t="shared" si="0"/>
        <v>15</v>
      </c>
    </row>
    <row r="19" spans="1:15" x14ac:dyDescent="0.2">
      <c r="A19" s="14" t="s">
        <v>170</v>
      </c>
      <c r="B19" s="36"/>
      <c r="C19" s="36"/>
      <c r="D19" s="36"/>
      <c r="E19" s="36"/>
      <c r="F19" s="25"/>
      <c r="G19" s="22"/>
      <c r="H19" s="32"/>
      <c r="J19" s="26"/>
      <c r="K19" t="s">
        <v>17</v>
      </c>
      <c r="M19" s="213">
        <v>0</v>
      </c>
      <c r="N19" s="213"/>
      <c r="O19" s="213">
        <f t="shared" si="0"/>
        <v>24</v>
      </c>
    </row>
    <row r="20" spans="1:15" ht="13.5" thickBot="1" x14ac:dyDescent="0.25">
      <c r="A20" s="27" t="s">
        <v>171</v>
      </c>
      <c r="B20" s="37"/>
      <c r="C20" s="37"/>
      <c r="D20" s="37"/>
      <c r="E20" s="37"/>
      <c r="F20" s="216"/>
      <c r="G20" s="216"/>
      <c r="H20" s="35"/>
    </row>
    <row r="21" spans="1:15" x14ac:dyDescent="0.2">
      <c r="A21" s="9"/>
      <c r="B21" s="10"/>
      <c r="C21" s="3"/>
      <c r="D21" s="3"/>
      <c r="E21" s="3"/>
      <c r="F21" s="3"/>
      <c r="G21" s="3"/>
      <c r="H21" s="3"/>
    </row>
    <row r="22" spans="1:15" ht="13.5" thickBot="1" x14ac:dyDescent="0.25">
      <c r="B22" s="5" t="s">
        <v>1</v>
      </c>
      <c r="C22" s="5" t="s">
        <v>2</v>
      </c>
      <c r="D22" s="5" t="s">
        <v>3</v>
      </c>
      <c r="E22" s="5" t="s">
        <v>4</v>
      </c>
      <c r="F22" s="5" t="s">
        <v>5</v>
      </c>
      <c r="G22" s="5" t="s">
        <v>7</v>
      </c>
      <c r="H22" s="5" t="s">
        <v>6</v>
      </c>
    </row>
    <row r="23" spans="1:15" ht="13.5" thickBot="1" x14ac:dyDescent="0.25">
      <c r="A23" s="12">
        <v>14</v>
      </c>
      <c r="B23" s="7">
        <v>4</v>
      </c>
      <c r="C23" s="7">
        <v>5</v>
      </c>
      <c r="D23" s="7">
        <v>6</v>
      </c>
      <c r="E23" s="7">
        <v>7</v>
      </c>
      <c r="F23" s="7">
        <v>8</v>
      </c>
      <c r="G23" s="7">
        <v>9</v>
      </c>
      <c r="H23" s="29">
        <v>10</v>
      </c>
      <c r="M23" s="8" t="s">
        <v>20</v>
      </c>
    </row>
    <row r="24" spans="1:15" x14ac:dyDescent="0.2">
      <c r="A24" s="13"/>
      <c r="B24" s="10"/>
      <c r="C24" s="10"/>
      <c r="D24" s="10"/>
      <c r="E24" s="10"/>
      <c r="F24" s="11"/>
      <c r="G24" s="11"/>
      <c r="H24" s="30"/>
      <c r="M24" s="214">
        <f>SUM(M25:M34)</f>
        <v>105</v>
      </c>
    </row>
    <row r="25" spans="1:15" x14ac:dyDescent="0.2">
      <c r="A25" s="14" t="s">
        <v>9</v>
      </c>
      <c r="B25" s="16" t="s">
        <v>8</v>
      </c>
      <c r="C25" s="16"/>
      <c r="D25" s="16"/>
      <c r="E25" s="16"/>
      <c r="F25" s="16"/>
      <c r="G25" s="16"/>
      <c r="H25" s="31"/>
      <c r="J25" s="16"/>
      <c r="K25" t="s">
        <v>15</v>
      </c>
      <c r="M25" s="213">
        <v>19</v>
      </c>
    </row>
    <row r="26" spans="1:15" x14ac:dyDescent="0.2">
      <c r="A26" s="14" t="s">
        <v>10</v>
      </c>
      <c r="B26" s="17"/>
      <c r="C26" s="16"/>
      <c r="D26" s="17"/>
      <c r="E26" s="16"/>
      <c r="F26" s="17"/>
      <c r="G26" s="16"/>
      <c r="H26" s="32"/>
      <c r="J26" s="17"/>
      <c r="K26" t="s">
        <v>16</v>
      </c>
      <c r="M26" s="213">
        <v>9</v>
      </c>
    </row>
    <row r="27" spans="1:15" x14ac:dyDescent="0.2">
      <c r="A27" s="14" t="s">
        <v>11</v>
      </c>
      <c r="B27" s="17"/>
      <c r="C27" s="17"/>
      <c r="D27" s="17"/>
      <c r="E27" s="17"/>
      <c r="F27" s="17"/>
      <c r="G27" s="17"/>
      <c r="H27" s="32"/>
      <c r="J27" s="18"/>
      <c r="K27" t="s">
        <v>24</v>
      </c>
      <c r="M27" s="213">
        <v>5</v>
      </c>
    </row>
    <row r="28" spans="1:15" x14ac:dyDescent="0.2">
      <c r="A28" s="15" t="s">
        <v>12</v>
      </c>
      <c r="B28" s="19"/>
      <c r="C28" s="19"/>
      <c r="D28" s="19"/>
      <c r="E28" s="19"/>
      <c r="F28" s="19"/>
      <c r="G28" s="24"/>
      <c r="H28" s="34"/>
      <c r="J28" s="19"/>
      <c r="K28" t="s">
        <v>21</v>
      </c>
      <c r="M28" s="213">
        <v>15</v>
      </c>
    </row>
    <row r="29" spans="1:15" x14ac:dyDescent="0.2">
      <c r="A29" s="14" t="s">
        <v>13</v>
      </c>
      <c r="B29" s="23"/>
      <c r="C29" s="23"/>
      <c r="D29" s="18"/>
      <c r="E29" s="23"/>
      <c r="F29" s="23"/>
      <c r="G29" s="20"/>
      <c r="H29" s="33"/>
      <c r="J29" s="20"/>
      <c r="K29" t="s">
        <v>18</v>
      </c>
      <c r="M29" s="213">
        <v>10</v>
      </c>
    </row>
    <row r="30" spans="1:15" x14ac:dyDescent="0.2">
      <c r="A30" s="14" t="s">
        <v>14</v>
      </c>
      <c r="B30" s="16" t="s">
        <v>8</v>
      </c>
      <c r="C30" s="16"/>
      <c r="D30" s="16"/>
      <c r="E30" s="16"/>
      <c r="F30" s="16"/>
      <c r="G30" s="20"/>
      <c r="H30" s="33"/>
      <c r="J30" s="21"/>
      <c r="K30" t="s">
        <v>25</v>
      </c>
      <c r="M30" s="213">
        <v>3</v>
      </c>
    </row>
    <row r="31" spans="1:15" x14ac:dyDescent="0.2">
      <c r="A31" s="14" t="s">
        <v>167</v>
      </c>
      <c r="B31" s="24"/>
      <c r="C31" s="24"/>
      <c r="D31" s="24"/>
      <c r="E31" s="24"/>
      <c r="F31" s="24"/>
      <c r="G31" s="24"/>
      <c r="H31" s="34"/>
      <c r="J31" s="23"/>
      <c r="K31" t="s">
        <v>19</v>
      </c>
      <c r="M31" s="213">
        <v>8</v>
      </c>
    </row>
    <row r="32" spans="1:15" x14ac:dyDescent="0.2">
      <c r="A32" s="14" t="s">
        <v>168</v>
      </c>
      <c r="B32" s="16" t="s">
        <v>8</v>
      </c>
      <c r="C32" s="20"/>
      <c r="D32" s="16"/>
      <c r="E32" s="20"/>
      <c r="F32" s="25"/>
      <c r="G32" s="22"/>
      <c r="H32" s="215"/>
      <c r="J32" s="24"/>
      <c r="K32" t="s">
        <v>22</v>
      </c>
      <c r="M32" s="213">
        <v>27</v>
      </c>
    </row>
    <row r="33" spans="1:13" x14ac:dyDescent="0.2">
      <c r="A33" s="14" t="s">
        <v>169</v>
      </c>
      <c r="B33" s="16" t="s">
        <v>8</v>
      </c>
      <c r="C33" s="20"/>
      <c r="D33" s="16"/>
      <c r="E33" s="20"/>
      <c r="F33" s="25"/>
      <c r="G33" s="22"/>
      <c r="H33" s="32"/>
      <c r="J33" s="25"/>
      <c r="K33" t="s">
        <v>23</v>
      </c>
      <c r="M33" s="213">
        <v>3</v>
      </c>
    </row>
    <row r="34" spans="1:13" x14ac:dyDescent="0.2">
      <c r="A34" s="14" t="s">
        <v>170</v>
      </c>
      <c r="B34" s="26"/>
      <c r="C34" s="20"/>
      <c r="D34" s="26"/>
      <c r="E34" s="20"/>
      <c r="F34" s="25"/>
      <c r="G34" s="22"/>
      <c r="H34" s="32"/>
      <c r="J34" s="26"/>
      <c r="K34" t="s">
        <v>17</v>
      </c>
      <c r="M34" s="213">
        <v>6</v>
      </c>
    </row>
    <row r="35" spans="1:13" ht="13.5" thickBot="1" x14ac:dyDescent="0.25">
      <c r="A35" s="27" t="s">
        <v>171</v>
      </c>
      <c r="B35" s="28"/>
      <c r="C35" s="28"/>
      <c r="D35" s="28"/>
      <c r="E35" s="28"/>
      <c r="F35" s="216"/>
      <c r="G35" s="216"/>
      <c r="H35" s="35"/>
    </row>
    <row r="37" spans="1:13" ht="13.5" thickBot="1" x14ac:dyDescent="0.25">
      <c r="B37" s="5" t="s">
        <v>1</v>
      </c>
      <c r="C37" s="5" t="s">
        <v>2</v>
      </c>
      <c r="D37" s="5" t="s">
        <v>3</v>
      </c>
      <c r="E37" s="5" t="s">
        <v>4</v>
      </c>
      <c r="F37" s="5" t="s">
        <v>5</v>
      </c>
      <c r="G37" s="5" t="s">
        <v>7</v>
      </c>
      <c r="H37" s="5" t="s">
        <v>6</v>
      </c>
    </row>
    <row r="38" spans="1:13" ht="13.5" thickBot="1" x14ac:dyDescent="0.25">
      <c r="A38" s="12">
        <v>15</v>
      </c>
      <c r="B38" s="7">
        <v>11</v>
      </c>
      <c r="C38" s="7">
        <v>12</v>
      </c>
      <c r="D38" s="7">
        <v>13</v>
      </c>
      <c r="E38" s="7">
        <v>14</v>
      </c>
      <c r="F38" s="7">
        <v>15</v>
      </c>
      <c r="G38" s="7">
        <v>16</v>
      </c>
      <c r="H38" s="29">
        <v>17</v>
      </c>
      <c r="M38" s="8" t="s">
        <v>20</v>
      </c>
    </row>
    <row r="39" spans="1:13" x14ac:dyDescent="0.2">
      <c r="A39" s="13"/>
      <c r="B39" s="10"/>
      <c r="C39" s="10"/>
      <c r="D39" s="10"/>
      <c r="E39" s="10"/>
      <c r="F39" s="11"/>
      <c r="G39" s="11"/>
      <c r="H39" s="30"/>
      <c r="M39" s="214">
        <f>SUM(M40:M49)</f>
        <v>105</v>
      </c>
    </row>
    <row r="40" spans="1:13" x14ac:dyDescent="0.2">
      <c r="A40" s="14" t="s">
        <v>9</v>
      </c>
      <c r="B40" s="16" t="s">
        <v>8</v>
      </c>
      <c r="C40" s="16"/>
      <c r="D40" s="16"/>
      <c r="E40" s="16"/>
      <c r="F40" s="16"/>
      <c r="G40" s="16"/>
      <c r="H40" s="31"/>
      <c r="J40" s="16"/>
      <c r="K40" t="s">
        <v>15</v>
      </c>
      <c r="M40" s="213">
        <v>19</v>
      </c>
    </row>
    <row r="41" spans="1:13" x14ac:dyDescent="0.2">
      <c r="A41" s="14" t="s">
        <v>10</v>
      </c>
      <c r="B41" s="17"/>
      <c r="C41" s="16"/>
      <c r="D41" s="17"/>
      <c r="E41" s="16"/>
      <c r="F41" s="17"/>
      <c r="G41" s="16"/>
      <c r="H41" s="32"/>
      <c r="J41" s="17"/>
      <c r="K41" t="s">
        <v>16</v>
      </c>
      <c r="M41" s="213">
        <v>9</v>
      </c>
    </row>
    <row r="42" spans="1:13" x14ac:dyDescent="0.2">
      <c r="A42" s="14" t="s">
        <v>11</v>
      </c>
      <c r="B42" s="17"/>
      <c r="C42" s="17"/>
      <c r="D42" s="17"/>
      <c r="E42" s="17"/>
      <c r="F42" s="17"/>
      <c r="G42" s="17"/>
      <c r="H42" s="32"/>
      <c r="J42" s="18"/>
      <c r="K42" t="s">
        <v>24</v>
      </c>
      <c r="M42" s="213">
        <v>5</v>
      </c>
    </row>
    <row r="43" spans="1:13" x14ac:dyDescent="0.2">
      <c r="A43" s="15" t="s">
        <v>12</v>
      </c>
      <c r="B43" s="19"/>
      <c r="C43" s="19"/>
      <c r="D43" s="19"/>
      <c r="E43" s="19"/>
      <c r="F43" s="19"/>
      <c r="G43" s="24"/>
      <c r="H43" s="34"/>
      <c r="J43" s="19"/>
      <c r="K43" t="s">
        <v>21</v>
      </c>
      <c r="M43" s="213">
        <v>15</v>
      </c>
    </row>
    <row r="44" spans="1:13" x14ac:dyDescent="0.2">
      <c r="A44" s="14" t="s">
        <v>13</v>
      </c>
      <c r="B44" s="23"/>
      <c r="C44" s="23"/>
      <c r="D44" s="18"/>
      <c r="E44" s="23"/>
      <c r="F44" s="23"/>
      <c r="G44" s="20"/>
      <c r="H44" s="33"/>
      <c r="J44" s="20"/>
      <c r="K44" t="s">
        <v>18</v>
      </c>
      <c r="M44" s="213">
        <v>10</v>
      </c>
    </row>
    <row r="45" spans="1:13" x14ac:dyDescent="0.2">
      <c r="A45" s="14" t="s">
        <v>14</v>
      </c>
      <c r="B45" s="16" t="s">
        <v>8</v>
      </c>
      <c r="C45" s="16"/>
      <c r="D45" s="16"/>
      <c r="E45" s="16"/>
      <c r="F45" s="16"/>
      <c r="G45" s="20"/>
      <c r="H45" s="33"/>
      <c r="J45" s="21"/>
      <c r="K45" t="s">
        <v>25</v>
      </c>
      <c r="M45" s="213">
        <v>3</v>
      </c>
    </row>
    <row r="46" spans="1:13" x14ac:dyDescent="0.2">
      <c r="A46" s="14" t="s">
        <v>167</v>
      </c>
      <c r="B46" s="24"/>
      <c r="C46" s="24"/>
      <c r="D46" s="24"/>
      <c r="E46" s="24"/>
      <c r="F46" s="24"/>
      <c r="G46" s="24"/>
      <c r="H46" s="34"/>
      <c r="J46" s="23"/>
      <c r="K46" t="s">
        <v>19</v>
      </c>
      <c r="M46" s="213">
        <v>8</v>
      </c>
    </row>
    <row r="47" spans="1:13" x14ac:dyDescent="0.2">
      <c r="A47" s="14" t="s">
        <v>168</v>
      </c>
      <c r="B47" s="16" t="s">
        <v>8</v>
      </c>
      <c r="C47" s="20"/>
      <c r="D47" s="16"/>
      <c r="E47" s="20"/>
      <c r="F47" s="25"/>
      <c r="G47" s="22"/>
      <c r="H47" s="215"/>
      <c r="J47" s="24"/>
      <c r="K47" t="s">
        <v>22</v>
      </c>
      <c r="M47" s="213">
        <v>27</v>
      </c>
    </row>
    <row r="48" spans="1:13" x14ac:dyDescent="0.2">
      <c r="A48" s="14" t="s">
        <v>169</v>
      </c>
      <c r="B48" s="16" t="s">
        <v>8</v>
      </c>
      <c r="C48" s="20"/>
      <c r="D48" s="16"/>
      <c r="E48" s="20"/>
      <c r="F48" s="25"/>
      <c r="G48" s="22"/>
      <c r="H48" s="32"/>
      <c r="J48" s="25"/>
      <c r="K48" t="s">
        <v>23</v>
      </c>
      <c r="M48" s="213">
        <v>3</v>
      </c>
    </row>
    <row r="49" spans="1:13" x14ac:dyDescent="0.2">
      <c r="A49" s="14" t="s">
        <v>170</v>
      </c>
      <c r="B49" s="26"/>
      <c r="C49" s="20"/>
      <c r="D49" s="26"/>
      <c r="E49" s="20"/>
      <c r="F49" s="25"/>
      <c r="G49" s="22"/>
      <c r="H49" s="32"/>
      <c r="J49" s="26"/>
      <c r="K49" t="s">
        <v>17</v>
      </c>
      <c r="M49" s="213">
        <v>6</v>
      </c>
    </row>
    <row r="50" spans="1:13" ht="13.5" thickBot="1" x14ac:dyDescent="0.25">
      <c r="A50" s="27" t="s">
        <v>171</v>
      </c>
      <c r="B50" s="28"/>
      <c r="C50" s="28"/>
      <c r="D50" s="28"/>
      <c r="E50" s="28"/>
      <c r="F50" s="216"/>
      <c r="G50" s="216"/>
      <c r="H50" s="35"/>
    </row>
    <row r="52" spans="1:13" ht="13.5" thickBot="1" x14ac:dyDescent="0.25">
      <c r="B52" s="5" t="s">
        <v>1</v>
      </c>
      <c r="C52" s="5" t="s">
        <v>2</v>
      </c>
      <c r="D52" s="5" t="s">
        <v>3</v>
      </c>
      <c r="E52" s="5" t="s">
        <v>4</v>
      </c>
      <c r="F52" s="5" t="s">
        <v>5</v>
      </c>
      <c r="G52" s="5" t="s">
        <v>7</v>
      </c>
      <c r="H52" s="5" t="s">
        <v>6</v>
      </c>
    </row>
    <row r="53" spans="1:13" ht="13.5" thickBot="1" x14ac:dyDescent="0.25">
      <c r="A53" s="12">
        <v>16</v>
      </c>
      <c r="B53" s="7">
        <v>18</v>
      </c>
      <c r="C53" s="7">
        <v>19</v>
      </c>
      <c r="D53" s="7">
        <v>20</v>
      </c>
      <c r="E53" s="7">
        <v>21</v>
      </c>
      <c r="F53" s="7">
        <v>22</v>
      </c>
      <c r="G53" s="7">
        <v>23</v>
      </c>
      <c r="H53" s="29">
        <v>24</v>
      </c>
      <c r="M53" s="8" t="s">
        <v>20</v>
      </c>
    </row>
    <row r="54" spans="1:13" x14ac:dyDescent="0.2">
      <c r="A54" s="13"/>
      <c r="B54" s="10"/>
      <c r="C54" s="10"/>
      <c r="D54" s="10"/>
      <c r="E54" s="10"/>
      <c r="F54" s="11"/>
      <c r="G54" s="11"/>
      <c r="H54" s="30"/>
      <c r="M54" s="214">
        <f>SUM(M55:M64)</f>
        <v>105</v>
      </c>
    </row>
    <row r="55" spans="1:13" x14ac:dyDescent="0.2">
      <c r="A55" s="14" t="s">
        <v>9</v>
      </c>
      <c r="B55" s="16" t="s">
        <v>8</v>
      </c>
      <c r="C55" s="16"/>
      <c r="D55" s="16"/>
      <c r="E55" s="16"/>
      <c r="F55" s="16"/>
      <c r="G55" s="16"/>
      <c r="H55" s="31"/>
      <c r="J55" s="16"/>
      <c r="K55" t="s">
        <v>15</v>
      </c>
      <c r="M55" s="213">
        <v>19</v>
      </c>
    </row>
    <row r="56" spans="1:13" x14ac:dyDescent="0.2">
      <c r="A56" s="14" t="s">
        <v>10</v>
      </c>
      <c r="B56" s="17"/>
      <c r="C56" s="16"/>
      <c r="D56" s="17"/>
      <c r="E56" s="16"/>
      <c r="F56" s="17"/>
      <c r="G56" s="16"/>
      <c r="H56" s="32"/>
      <c r="J56" s="17"/>
      <c r="K56" t="s">
        <v>16</v>
      </c>
      <c r="M56" s="213">
        <v>9</v>
      </c>
    </row>
    <row r="57" spans="1:13" x14ac:dyDescent="0.2">
      <c r="A57" s="14" t="s">
        <v>11</v>
      </c>
      <c r="B57" s="17"/>
      <c r="C57" s="17"/>
      <c r="D57" s="17"/>
      <c r="E57" s="17"/>
      <c r="F57" s="17"/>
      <c r="G57" s="17"/>
      <c r="H57" s="32"/>
      <c r="J57" s="18"/>
      <c r="K57" t="s">
        <v>24</v>
      </c>
      <c r="M57" s="213">
        <v>5</v>
      </c>
    </row>
    <row r="58" spans="1:13" x14ac:dyDescent="0.2">
      <c r="A58" s="15" t="s">
        <v>12</v>
      </c>
      <c r="B58" s="19"/>
      <c r="C58" s="19"/>
      <c r="D58" s="19"/>
      <c r="E58" s="19"/>
      <c r="F58" s="19"/>
      <c r="G58" s="24"/>
      <c r="H58" s="34"/>
      <c r="J58" s="19"/>
      <c r="K58" t="s">
        <v>21</v>
      </c>
      <c r="M58" s="213">
        <v>15</v>
      </c>
    </row>
    <row r="59" spans="1:13" x14ac:dyDescent="0.2">
      <c r="A59" s="14" t="s">
        <v>13</v>
      </c>
      <c r="B59" s="23"/>
      <c r="C59" s="23"/>
      <c r="D59" s="18"/>
      <c r="E59" s="23"/>
      <c r="F59" s="23"/>
      <c r="G59" s="20"/>
      <c r="H59" s="33"/>
      <c r="J59" s="20"/>
      <c r="K59" t="s">
        <v>18</v>
      </c>
      <c r="M59" s="213">
        <v>10</v>
      </c>
    </row>
    <row r="60" spans="1:13" x14ac:dyDescent="0.2">
      <c r="A60" s="14" t="s">
        <v>14</v>
      </c>
      <c r="B60" s="16" t="s">
        <v>8</v>
      </c>
      <c r="C60" s="16"/>
      <c r="D60" s="16"/>
      <c r="E60" s="16"/>
      <c r="F60" s="16"/>
      <c r="G60" s="20"/>
      <c r="H60" s="33"/>
      <c r="J60" s="21"/>
      <c r="K60" t="s">
        <v>25</v>
      </c>
      <c r="M60" s="213">
        <v>3</v>
      </c>
    </row>
    <row r="61" spans="1:13" x14ac:dyDescent="0.2">
      <c r="A61" s="14" t="s">
        <v>167</v>
      </c>
      <c r="B61" s="24"/>
      <c r="C61" s="24"/>
      <c r="D61" s="24"/>
      <c r="E61" s="24"/>
      <c r="F61" s="24"/>
      <c r="G61" s="24"/>
      <c r="H61" s="34"/>
      <c r="J61" s="23"/>
      <c r="K61" t="s">
        <v>19</v>
      </c>
      <c r="M61" s="213">
        <v>8</v>
      </c>
    </row>
    <row r="62" spans="1:13" x14ac:dyDescent="0.2">
      <c r="A62" s="14" t="s">
        <v>168</v>
      </c>
      <c r="B62" s="16" t="s">
        <v>8</v>
      </c>
      <c r="C62" s="20"/>
      <c r="D62" s="16"/>
      <c r="E62" s="20"/>
      <c r="F62" s="25"/>
      <c r="G62" s="22"/>
      <c r="H62" s="215"/>
      <c r="J62" s="24"/>
      <c r="K62" t="s">
        <v>22</v>
      </c>
      <c r="M62" s="213">
        <v>27</v>
      </c>
    </row>
    <row r="63" spans="1:13" x14ac:dyDescent="0.2">
      <c r="A63" s="14" t="s">
        <v>169</v>
      </c>
      <c r="B63" s="16" t="s">
        <v>8</v>
      </c>
      <c r="C63" s="20"/>
      <c r="D63" s="16"/>
      <c r="E63" s="20"/>
      <c r="F63" s="25"/>
      <c r="G63" s="22"/>
      <c r="H63" s="32"/>
      <c r="J63" s="25"/>
      <c r="K63" t="s">
        <v>23</v>
      </c>
      <c r="M63" s="213">
        <v>3</v>
      </c>
    </row>
    <row r="64" spans="1:13" x14ac:dyDescent="0.2">
      <c r="A64" s="14" t="s">
        <v>170</v>
      </c>
      <c r="B64" s="26"/>
      <c r="C64" s="20"/>
      <c r="D64" s="26"/>
      <c r="E64" s="20"/>
      <c r="F64" s="25"/>
      <c r="G64" s="22"/>
      <c r="H64" s="32"/>
      <c r="J64" s="26"/>
      <c r="K64" t="s">
        <v>17</v>
      </c>
      <c r="M64" s="213">
        <v>6</v>
      </c>
    </row>
    <row r="65" spans="1:13" ht="13.5" thickBot="1" x14ac:dyDescent="0.25">
      <c r="A65" s="27" t="s">
        <v>171</v>
      </c>
      <c r="B65" s="28"/>
      <c r="C65" s="28"/>
      <c r="D65" s="28"/>
      <c r="E65" s="28"/>
      <c r="F65" s="216"/>
      <c r="G65" s="216"/>
      <c r="H65" s="35"/>
    </row>
    <row r="67" spans="1:13" ht="13.5" thickBot="1" x14ac:dyDescent="0.25">
      <c r="B67" s="5" t="s">
        <v>1</v>
      </c>
      <c r="C67" s="5" t="s">
        <v>2</v>
      </c>
      <c r="D67" s="5" t="s">
        <v>3</v>
      </c>
      <c r="E67" s="5" t="s">
        <v>4</v>
      </c>
      <c r="F67" s="5" t="s">
        <v>5</v>
      </c>
      <c r="G67" s="5" t="s">
        <v>7</v>
      </c>
      <c r="H67" s="5" t="s">
        <v>6</v>
      </c>
    </row>
    <row r="68" spans="1:13" ht="13.5" thickBot="1" x14ac:dyDescent="0.25">
      <c r="A68" s="12">
        <v>17</v>
      </c>
      <c r="B68" s="7">
        <v>25</v>
      </c>
      <c r="C68" s="7">
        <v>26</v>
      </c>
      <c r="D68" s="7">
        <v>27</v>
      </c>
      <c r="E68" s="7">
        <v>28</v>
      </c>
      <c r="F68" s="7">
        <v>29</v>
      </c>
      <c r="G68" s="7">
        <v>30</v>
      </c>
      <c r="H68" s="29" t="s">
        <v>8</v>
      </c>
      <c r="M68" s="8" t="s">
        <v>20</v>
      </c>
    </row>
    <row r="69" spans="1:13" x14ac:dyDescent="0.2">
      <c r="A69" s="13"/>
      <c r="B69" s="10"/>
      <c r="C69" s="10"/>
      <c r="D69" s="10"/>
      <c r="E69" s="10"/>
      <c r="F69" s="11"/>
      <c r="G69" s="11"/>
      <c r="H69" s="30"/>
      <c r="M69" s="214">
        <f>SUM(M70:M79)</f>
        <v>90</v>
      </c>
    </row>
    <row r="70" spans="1:13" x14ac:dyDescent="0.2">
      <c r="A70" s="14" t="s">
        <v>9</v>
      </c>
      <c r="B70" s="16" t="s">
        <v>8</v>
      </c>
      <c r="C70" s="16"/>
      <c r="D70" s="16"/>
      <c r="E70" s="16"/>
      <c r="F70" s="16"/>
      <c r="G70" s="16"/>
      <c r="H70" s="73"/>
      <c r="J70" s="16"/>
      <c r="K70" t="s">
        <v>15</v>
      </c>
      <c r="M70" s="213">
        <v>18</v>
      </c>
    </row>
    <row r="71" spans="1:13" x14ac:dyDescent="0.2">
      <c r="A71" s="14" t="s">
        <v>10</v>
      </c>
      <c r="B71" s="17"/>
      <c r="C71" s="16"/>
      <c r="D71" s="17"/>
      <c r="E71" s="16"/>
      <c r="F71" s="17"/>
      <c r="G71" s="16"/>
      <c r="H71" s="73"/>
      <c r="J71" s="17"/>
      <c r="K71" t="s">
        <v>16</v>
      </c>
      <c r="M71" s="213">
        <v>9</v>
      </c>
    </row>
    <row r="72" spans="1:13" x14ac:dyDescent="0.2">
      <c r="A72" s="14" t="s">
        <v>11</v>
      </c>
      <c r="B72" s="17"/>
      <c r="C72" s="17"/>
      <c r="D72" s="17"/>
      <c r="E72" s="17"/>
      <c r="F72" s="17"/>
      <c r="G72" s="17"/>
      <c r="H72" s="73"/>
      <c r="J72" s="18"/>
      <c r="K72" t="s">
        <v>24</v>
      </c>
      <c r="M72" s="213">
        <v>1</v>
      </c>
    </row>
    <row r="73" spans="1:13" x14ac:dyDescent="0.2">
      <c r="A73" s="15" t="s">
        <v>12</v>
      </c>
      <c r="B73" s="19"/>
      <c r="C73" s="19"/>
      <c r="D73" s="19"/>
      <c r="E73" s="19"/>
      <c r="F73" s="19"/>
      <c r="G73" s="24"/>
      <c r="H73" s="73"/>
      <c r="J73" s="19"/>
      <c r="K73" t="s">
        <v>21</v>
      </c>
      <c r="M73" s="213">
        <v>15</v>
      </c>
    </row>
    <row r="74" spans="1:13" x14ac:dyDescent="0.2">
      <c r="A74" s="14" t="s">
        <v>13</v>
      </c>
      <c r="B74" s="23"/>
      <c r="C74" s="23"/>
      <c r="D74" s="18"/>
      <c r="E74" s="23"/>
      <c r="F74" s="23"/>
      <c r="G74" s="20"/>
      <c r="H74" s="73"/>
      <c r="J74" s="20"/>
      <c r="K74" t="s">
        <v>18</v>
      </c>
      <c r="M74" s="213">
        <v>8</v>
      </c>
    </row>
    <row r="75" spans="1:13" x14ac:dyDescent="0.2">
      <c r="A75" s="14" t="s">
        <v>14</v>
      </c>
      <c r="B75" s="16" t="s">
        <v>8</v>
      </c>
      <c r="C75" s="16"/>
      <c r="D75" s="16"/>
      <c r="E75" s="16"/>
      <c r="F75" s="16"/>
      <c r="G75" s="20"/>
      <c r="H75" s="73"/>
      <c r="J75" s="21"/>
      <c r="K75" t="s">
        <v>25</v>
      </c>
      <c r="M75" s="213">
        <v>3</v>
      </c>
    </row>
    <row r="76" spans="1:13" x14ac:dyDescent="0.2">
      <c r="A76" s="14" t="s">
        <v>167</v>
      </c>
      <c r="B76" s="24"/>
      <c r="C76" s="24"/>
      <c r="D76" s="24"/>
      <c r="E76" s="24"/>
      <c r="F76" s="24"/>
      <c r="G76" s="24"/>
      <c r="H76" s="73"/>
      <c r="J76" s="23"/>
      <c r="K76" t="s">
        <v>19</v>
      </c>
      <c r="M76" s="213">
        <v>6</v>
      </c>
    </row>
    <row r="77" spans="1:13" x14ac:dyDescent="0.2">
      <c r="A77" s="14" t="s">
        <v>168</v>
      </c>
      <c r="B77" s="16" t="s">
        <v>8</v>
      </c>
      <c r="C77" s="20"/>
      <c r="D77" s="16"/>
      <c r="E77" s="20"/>
      <c r="F77" s="25"/>
      <c r="G77" s="22"/>
      <c r="H77" s="73"/>
      <c r="J77" s="24"/>
      <c r="K77" t="s">
        <v>22</v>
      </c>
      <c r="M77" s="213">
        <v>21</v>
      </c>
    </row>
    <row r="78" spans="1:13" x14ac:dyDescent="0.2">
      <c r="A78" s="14" t="s">
        <v>169</v>
      </c>
      <c r="B78" s="16" t="s">
        <v>8</v>
      </c>
      <c r="C78" s="20"/>
      <c r="D78" s="16"/>
      <c r="E78" s="20"/>
      <c r="F78" s="25"/>
      <c r="G78" s="22"/>
      <c r="H78" s="73"/>
      <c r="J78" s="25"/>
      <c r="K78" t="s">
        <v>23</v>
      </c>
      <c r="M78" s="213">
        <v>3</v>
      </c>
    </row>
    <row r="79" spans="1:13" x14ac:dyDescent="0.2">
      <c r="A79" s="14" t="s">
        <v>170</v>
      </c>
      <c r="B79" s="26"/>
      <c r="C79" s="20"/>
      <c r="D79" s="26"/>
      <c r="E79" s="20"/>
      <c r="F79" s="25"/>
      <c r="G79" s="22"/>
      <c r="H79" s="73"/>
      <c r="J79" s="26"/>
      <c r="K79" t="s">
        <v>17</v>
      </c>
      <c r="M79" s="213">
        <v>6</v>
      </c>
    </row>
    <row r="80" spans="1:13" ht="13.5" thickBot="1" x14ac:dyDescent="0.25">
      <c r="A80" s="27" t="s">
        <v>171</v>
      </c>
      <c r="B80" s="28"/>
      <c r="C80" s="28"/>
      <c r="D80" s="28"/>
      <c r="E80" s="28"/>
      <c r="F80" s="216"/>
      <c r="G80" s="216"/>
      <c r="H80" s="74"/>
    </row>
  </sheetData>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DECEMBER 16  </vt:lpstr>
      <vt:lpstr>NOVEMBER 16 </vt:lpstr>
      <vt:lpstr>OCTOBER 16  </vt:lpstr>
      <vt:lpstr>SEPTEMBER 16 </vt:lpstr>
      <vt:lpstr>AUGUST 16 </vt:lpstr>
      <vt:lpstr>JULY 16 </vt:lpstr>
      <vt:lpstr>JUNE 16 </vt:lpstr>
      <vt:lpstr>MAY 16  </vt:lpstr>
      <vt:lpstr>APRIL 16 </vt:lpstr>
      <vt:lpstr>MARCH 16 </vt:lpstr>
      <vt:lpstr>1B - FEBRUARY 16</vt:lpstr>
      <vt:lpstr>1A - JANUARY 16</vt:lpstr>
      <vt:lpstr>1 - ICE HOURS</vt:lpstr>
      <vt:lpstr>2 - INCOMES</vt:lpstr>
      <vt:lpstr>3 - EXPENSES</vt:lpstr>
      <vt:lpstr>3B - ENERGY COST</vt:lpstr>
      <vt:lpstr>4 - PROFIT &amp; LOSS</vt:lpstr>
      <vt:lpstr>'1A - JANUARY 16'!Print_Area</vt:lpstr>
      <vt:lpstr>'1B - FEBRUARY 16'!Print_Area</vt:lpstr>
      <vt:lpstr>'2 - INCOMES'!Print_Area</vt:lpstr>
      <vt:lpstr>'3 - EXPENSES'!Print_Area</vt:lpstr>
      <vt:lpstr>'3B - ENERGY COST'!Print_Area</vt:lpstr>
      <vt:lpstr>'4 - PROFIT &amp; LOSS'!Print_Area</vt:lpstr>
      <vt:lpstr>'APRIL 16 '!Print_Area</vt:lpstr>
      <vt:lpstr>'AUGUST 16 '!Print_Area</vt:lpstr>
      <vt:lpstr>'DECEMBER 16  '!Print_Area</vt:lpstr>
      <vt:lpstr>'JULY 16 '!Print_Area</vt:lpstr>
      <vt:lpstr>'JUNE 16 '!Print_Area</vt:lpstr>
      <vt:lpstr>'MARCH 16 '!Print_Area</vt:lpstr>
      <vt:lpstr>'MAY 16  '!Print_Area</vt:lpstr>
      <vt:lpstr>'NOVEMBER 16 '!Print_Area</vt:lpstr>
      <vt:lpstr>'OCTOBER 16  '!Print_Area</vt:lpstr>
      <vt:lpstr>'SEPTEMBER 16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Patxi</dc:creator>
  <cp:lastModifiedBy>Patxi</cp:lastModifiedBy>
  <cp:lastPrinted>2016-04-18T17:17:32Z</cp:lastPrinted>
  <dcterms:created xsi:type="dcterms:W3CDTF">2015-07-20T13:44:19Z</dcterms:created>
  <dcterms:modified xsi:type="dcterms:W3CDTF">2016-04-18T17:19:39Z</dcterms:modified>
</cp:coreProperties>
</file>